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A-1-rozpočty pro meil\Muzeum NJ\17-074-II\"/>
    </mc:Choice>
  </mc:AlternateContent>
  <bookViews>
    <workbookView xWindow="0" yWindow="0" windowWidth="12636" windowHeight="9276" activeTab="1"/>
  </bookViews>
  <sheets>
    <sheet name="Rekapitulace stavby" sheetId="1" r:id="rId1"/>
    <sheet name="074-01-II - SO 01 Budova ..." sheetId="2" r:id="rId2"/>
    <sheet name="074-02-II - SO 02 Stavebn..." sheetId="3" r:id="rId3"/>
    <sheet name="074-03-II - SO 03 Venkovn..." sheetId="4" r:id="rId4"/>
    <sheet name="074-04-II - SO 04 Úprava ..." sheetId="5" r:id="rId5"/>
    <sheet name="074-05-II - SO 05 Přípojk..." sheetId="6" r:id="rId6"/>
    <sheet name="074-06-II - SO 06 Přípojk..." sheetId="7" r:id="rId7"/>
    <sheet name="074-07-II - SO 07 Středot..." sheetId="8" r:id="rId8"/>
    <sheet name="074-08-II - SO 08 Přípojk..." sheetId="9" r:id="rId9"/>
    <sheet name="074-09-II - SO 09 Přípojk..." sheetId="10" r:id="rId10"/>
    <sheet name="074-10-II - SO 10 Venkovn..." sheetId="11" r:id="rId11"/>
    <sheet name="074-11-II - SO 11 VRN + OR" sheetId="12" r:id="rId12"/>
    <sheet name="Pokyny pro vyplnění" sheetId="13" r:id="rId13"/>
  </sheets>
  <definedNames>
    <definedName name="_xlnm._FilterDatabase" localSheetId="1" hidden="1">'074-01-II - SO 01 Budova ...'!$C$182:$K$1761</definedName>
    <definedName name="_xlnm._FilterDatabase" localSheetId="2" hidden="1">'074-02-II - SO 02 Stavebn...'!$C$89:$K$157</definedName>
    <definedName name="_xlnm._FilterDatabase" localSheetId="3" hidden="1">'074-03-II - SO 03 Venkovn...'!$C$85:$K$171</definedName>
    <definedName name="_xlnm._FilterDatabase" localSheetId="4" hidden="1">'074-04-II - SO 04 Úprava ...'!$C$79:$K$107</definedName>
    <definedName name="_xlnm._FilterDatabase" localSheetId="5" hidden="1">'074-05-II - SO 05 Přípojk...'!$C$81:$K$106</definedName>
    <definedName name="_xlnm._FilterDatabase" localSheetId="6" hidden="1">'074-06-II - SO 06 Přípojk...'!$C$83:$K$115</definedName>
    <definedName name="_xlnm._FilterDatabase" localSheetId="7" hidden="1">'074-07-II - SO 07 Středot...'!$C$86:$K$138</definedName>
    <definedName name="_xlnm._FilterDatabase" localSheetId="8" hidden="1">'074-08-II - SO 08 Přípojk...'!$C$82:$K$122</definedName>
    <definedName name="_xlnm._FilterDatabase" localSheetId="9" hidden="1">'074-09-II - SO 09 Přípojk...'!$C$81:$K$118</definedName>
    <definedName name="_xlnm._FilterDatabase" localSheetId="10" hidden="1">'074-10-II - SO 10 Venkovn...'!$C$85:$K$161</definedName>
    <definedName name="_xlnm._FilterDatabase" localSheetId="11" hidden="1">'074-11-II - SO 11 VRN + OR'!$C$80:$K$150</definedName>
    <definedName name="_xlnm.Print_Titles" localSheetId="1">'074-01-II - SO 01 Budova ...'!$182:$182</definedName>
    <definedName name="_xlnm.Print_Titles" localSheetId="2">'074-02-II - SO 02 Stavebn...'!$89:$89</definedName>
    <definedName name="_xlnm.Print_Titles" localSheetId="3">'074-03-II - SO 03 Venkovn...'!$85:$85</definedName>
    <definedName name="_xlnm.Print_Titles" localSheetId="4">'074-04-II - SO 04 Úprava ...'!$79:$79</definedName>
    <definedName name="_xlnm.Print_Titles" localSheetId="5">'074-05-II - SO 05 Přípojk...'!$81:$81</definedName>
    <definedName name="_xlnm.Print_Titles" localSheetId="6">'074-06-II - SO 06 Přípojk...'!$83:$83</definedName>
    <definedName name="_xlnm.Print_Titles" localSheetId="7">'074-07-II - SO 07 Středot...'!$86:$86</definedName>
    <definedName name="_xlnm.Print_Titles" localSheetId="8">'074-08-II - SO 08 Přípojk...'!$82:$82</definedName>
    <definedName name="_xlnm.Print_Titles" localSheetId="9">'074-09-II - SO 09 Přípojk...'!$81:$81</definedName>
    <definedName name="_xlnm.Print_Titles" localSheetId="10">'074-10-II - SO 10 Venkovn...'!$85:$85</definedName>
    <definedName name="_xlnm.Print_Titles" localSheetId="11">'074-11-II - SO 11 VRN + OR'!$80:$80</definedName>
    <definedName name="_xlnm.Print_Titles" localSheetId="0">'Rekapitulace stavby'!$49:$49</definedName>
    <definedName name="_xlnm.Print_Area" localSheetId="1">'074-01-II - SO 01 Budova ...'!$C$4:$J$36,'074-01-II - SO 01 Budova ...'!$C$42:$J$164,'074-01-II - SO 01 Budova ...'!$C$170:$K$1761</definedName>
    <definedName name="_xlnm.Print_Area" localSheetId="2">'074-02-II - SO 02 Stavebn...'!$C$4:$J$36,'074-02-II - SO 02 Stavebn...'!$C$42:$J$71,'074-02-II - SO 02 Stavebn...'!$C$77:$K$157</definedName>
    <definedName name="_xlnm.Print_Area" localSheetId="3">'074-03-II - SO 03 Venkovn...'!$C$4:$J$36,'074-03-II - SO 03 Venkovn...'!$C$42:$J$67,'074-03-II - SO 03 Venkovn...'!$C$73:$K$171</definedName>
    <definedName name="_xlnm.Print_Area" localSheetId="4">'074-04-II - SO 04 Úprava ...'!$C$4:$J$36,'074-04-II - SO 04 Úprava ...'!$C$42:$J$61,'074-04-II - SO 04 Úprava ...'!$C$67:$K$107</definedName>
    <definedName name="_xlnm.Print_Area" localSheetId="5">'074-05-II - SO 05 Přípojk...'!$C$4:$J$36,'074-05-II - SO 05 Přípojk...'!$C$42:$J$63,'074-05-II - SO 05 Přípojk...'!$C$69:$K$106</definedName>
    <definedName name="_xlnm.Print_Area" localSheetId="6">'074-06-II - SO 06 Přípojk...'!$C$4:$J$36,'074-06-II - SO 06 Přípojk...'!$C$42:$J$65,'074-06-II - SO 06 Přípojk...'!$C$71:$K$115</definedName>
    <definedName name="_xlnm.Print_Area" localSheetId="7">'074-07-II - SO 07 Středot...'!$C$4:$J$36,'074-07-II - SO 07 Středot...'!$C$42:$J$68,'074-07-II - SO 07 Středot...'!$C$74:$K$138</definedName>
    <definedName name="_xlnm.Print_Area" localSheetId="8">'074-08-II - SO 08 Přípojk...'!$C$4:$J$36,'074-08-II - SO 08 Přípojk...'!$C$42:$J$64,'074-08-II - SO 08 Přípojk...'!$C$70:$K$122</definedName>
    <definedName name="_xlnm.Print_Area" localSheetId="9">'074-09-II - SO 09 Přípojk...'!$C$4:$J$36,'074-09-II - SO 09 Přípojk...'!$C$42:$J$63,'074-09-II - SO 09 Přípojk...'!$C$69:$K$118</definedName>
    <definedName name="_xlnm.Print_Area" localSheetId="10">'074-10-II - SO 10 Venkovn...'!$C$4:$J$36,'074-10-II - SO 10 Venkovn...'!$C$42:$J$67,'074-10-II - SO 10 Venkovn...'!$C$73:$K$161</definedName>
    <definedName name="_xlnm.Print_Area" localSheetId="11">'074-11-II - SO 11 VRN + OR'!$C$4:$J$36,'074-11-II - SO 11 VRN + OR'!$C$42:$J$62,'074-11-II - SO 11 VRN + OR'!$C$68:$K$150</definedName>
    <definedName name="_xlnm.Print_Area" localSheetId="1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stavby'!$C$39:$AQ$63</definedName>
  </definedNames>
  <calcPr calcId="152511"/>
</workbook>
</file>

<file path=xl/calcChain.xml><?xml version="1.0" encoding="utf-8"?>
<calcChain xmlns="http://schemas.openxmlformats.org/spreadsheetml/2006/main">
  <c r="AY62" i="1" l="1"/>
  <c r="AX62" i="1"/>
  <c r="BI142" i="12"/>
  <c r="BH142" i="12"/>
  <c r="BG142" i="12"/>
  <c r="BF142" i="12"/>
  <c r="T142" i="12"/>
  <c r="T141" i="12" s="1"/>
  <c r="R142" i="12"/>
  <c r="R141" i="12" s="1"/>
  <c r="P142" i="12"/>
  <c r="P141" i="12" s="1"/>
  <c r="BK142" i="12"/>
  <c r="BK141" i="12" s="1"/>
  <c r="J141" i="12" s="1"/>
  <c r="J61" i="12" s="1"/>
  <c r="J142" i="12"/>
  <c r="BE142" i="12" s="1"/>
  <c r="BI128" i="12"/>
  <c r="BH128" i="12"/>
  <c r="BG128" i="12"/>
  <c r="BF128" i="12"/>
  <c r="BE128" i="12"/>
  <c r="T128" i="12"/>
  <c r="R128" i="12"/>
  <c r="P128" i="12"/>
  <c r="BK128" i="12"/>
  <c r="J128" i="12"/>
  <c r="BI127" i="12"/>
  <c r="BH127" i="12"/>
  <c r="BG127" i="12"/>
  <c r="BF127" i="12"/>
  <c r="BE127" i="12"/>
  <c r="T127" i="12"/>
  <c r="R127" i="12"/>
  <c r="P127" i="12"/>
  <c r="BK127" i="12"/>
  <c r="J127" i="12"/>
  <c r="BI108" i="12"/>
  <c r="BH108" i="12"/>
  <c r="BG108" i="12"/>
  <c r="BF108" i="12"/>
  <c r="BE108" i="12"/>
  <c r="T108" i="12"/>
  <c r="T107" i="12" s="1"/>
  <c r="R108" i="12"/>
  <c r="R107" i="12" s="1"/>
  <c r="P108" i="12"/>
  <c r="P107" i="12" s="1"/>
  <c r="BK108" i="12"/>
  <c r="BK107" i="12" s="1"/>
  <c r="J107" i="12" s="1"/>
  <c r="J60" i="12" s="1"/>
  <c r="J108" i="12"/>
  <c r="BI99" i="12"/>
  <c r="BH99" i="12"/>
  <c r="BG99" i="12"/>
  <c r="BF99" i="12"/>
  <c r="T99" i="12"/>
  <c r="T98" i="12" s="1"/>
  <c r="R99" i="12"/>
  <c r="R98" i="12" s="1"/>
  <c r="P99" i="12"/>
  <c r="P98" i="12" s="1"/>
  <c r="BK99" i="12"/>
  <c r="BK98" i="12" s="1"/>
  <c r="J98" i="12" s="1"/>
  <c r="J59" i="12" s="1"/>
  <c r="J99" i="12"/>
  <c r="BE99" i="12" s="1"/>
  <c r="BI96" i="12"/>
  <c r="BH96" i="12"/>
  <c r="BG96" i="12"/>
  <c r="BF96" i="12"/>
  <c r="BE96" i="12"/>
  <c r="T96" i="12"/>
  <c r="R96" i="12"/>
  <c r="P96" i="12"/>
  <c r="BK96" i="12"/>
  <c r="J96" i="12"/>
  <c r="BI90" i="12"/>
  <c r="BH90" i="12"/>
  <c r="BG90" i="12"/>
  <c r="BF90" i="12"/>
  <c r="BE90" i="12"/>
  <c r="T90" i="12"/>
  <c r="R90" i="12"/>
  <c r="P90" i="12"/>
  <c r="BK90" i="12"/>
  <c r="J90" i="12"/>
  <c r="BI84" i="12"/>
  <c r="F34" i="12" s="1"/>
  <c r="BD62" i="1" s="1"/>
  <c r="BH84" i="12"/>
  <c r="F33" i="12" s="1"/>
  <c r="BC62" i="1" s="1"/>
  <c r="BG84" i="12"/>
  <c r="F32" i="12" s="1"/>
  <c r="BB62" i="1" s="1"/>
  <c r="BF84" i="12"/>
  <c r="J31" i="12" s="1"/>
  <c r="AW62" i="1" s="1"/>
  <c r="BE84" i="12"/>
  <c r="T84" i="12"/>
  <c r="T83" i="12" s="1"/>
  <c r="T82" i="12" s="1"/>
  <c r="T81" i="12" s="1"/>
  <c r="R84" i="12"/>
  <c r="R83" i="12" s="1"/>
  <c r="P84" i="12"/>
  <c r="P83" i="12" s="1"/>
  <c r="P82" i="12" s="1"/>
  <c r="P81" i="12" s="1"/>
  <c r="AU62" i="1" s="1"/>
  <c r="BK84" i="12"/>
  <c r="BK83" i="12" s="1"/>
  <c r="J84" i="12"/>
  <c r="J77" i="12"/>
  <c r="F77" i="12"/>
  <c r="F75" i="12"/>
  <c r="E73" i="12"/>
  <c r="J51" i="12"/>
  <c r="F51" i="12"/>
  <c r="F49" i="12"/>
  <c r="E47" i="12"/>
  <c r="J18" i="12"/>
  <c r="E18" i="12"/>
  <c r="F52" i="12" s="1"/>
  <c r="J17" i="12"/>
  <c r="J12" i="12"/>
  <c r="J75" i="12" s="1"/>
  <c r="E7" i="12"/>
  <c r="E45" i="12" s="1"/>
  <c r="AY61" i="1"/>
  <c r="AX61" i="1"/>
  <c r="BI161" i="11"/>
  <c r="BH161" i="11"/>
  <c r="BG161" i="11"/>
  <c r="BF161" i="11"/>
  <c r="BE161" i="11"/>
  <c r="T161" i="11"/>
  <c r="R161" i="11"/>
  <c r="P161" i="11"/>
  <c r="BK161" i="11"/>
  <c r="J161" i="11"/>
  <c r="BI159" i="11"/>
  <c r="BH159" i="11"/>
  <c r="BG159" i="11"/>
  <c r="BF159" i="11"/>
  <c r="BE159" i="11"/>
  <c r="T159" i="11"/>
  <c r="R159" i="11"/>
  <c r="P159" i="11"/>
  <c r="BK159" i="11"/>
  <c r="J159" i="11"/>
  <c r="BI157" i="11"/>
  <c r="BH157" i="11"/>
  <c r="BG157" i="11"/>
  <c r="BF157" i="11"/>
  <c r="BE157" i="11"/>
  <c r="T157" i="11"/>
  <c r="R157" i="11"/>
  <c r="P157" i="11"/>
  <c r="BK157" i="11"/>
  <c r="J157" i="11"/>
  <c r="BI156" i="11"/>
  <c r="BH156" i="11"/>
  <c r="BG156" i="11"/>
  <c r="BF156" i="11"/>
  <c r="BE156" i="11"/>
  <c r="T156" i="11"/>
  <c r="R156" i="11"/>
  <c r="P156" i="11"/>
  <c r="BK156" i="11"/>
  <c r="J156" i="11"/>
  <c r="BI155" i="11"/>
  <c r="BH155" i="11"/>
  <c r="BG155" i="11"/>
  <c r="BF155" i="11"/>
  <c r="BE155" i="11"/>
  <c r="T155" i="11"/>
  <c r="R155" i="11"/>
  <c r="P155" i="11"/>
  <c r="BK155" i="11"/>
  <c r="J155" i="11"/>
  <c r="BI152" i="11"/>
  <c r="BH152" i="11"/>
  <c r="BG152" i="11"/>
  <c r="BF152" i="11"/>
  <c r="BE152" i="11"/>
  <c r="T152" i="11"/>
  <c r="T151" i="11" s="1"/>
  <c r="R152" i="11"/>
  <c r="R151" i="11" s="1"/>
  <c r="P152" i="11"/>
  <c r="P151" i="11" s="1"/>
  <c r="BK152" i="11"/>
  <c r="BK151" i="11" s="1"/>
  <c r="J151" i="11" s="1"/>
  <c r="J66" i="11" s="1"/>
  <c r="J152" i="11"/>
  <c r="BI150" i="11"/>
  <c r="BH150" i="11"/>
  <c r="BG150" i="11"/>
  <c r="BF150" i="11"/>
  <c r="T150" i="11"/>
  <c r="R150" i="11"/>
  <c r="P150" i="11"/>
  <c r="BK150" i="11"/>
  <c r="J150" i="11"/>
  <c r="BE150" i="11" s="1"/>
  <c r="BI148" i="11"/>
  <c r="BH148" i="11"/>
  <c r="BG148" i="11"/>
  <c r="BF148" i="11"/>
  <c r="T148" i="11"/>
  <c r="R148" i="11"/>
  <c r="P148" i="11"/>
  <c r="BK148" i="11"/>
  <c r="J148" i="11"/>
  <c r="BE148" i="11" s="1"/>
  <c r="BI147" i="11"/>
  <c r="BH147" i="11"/>
  <c r="BG147" i="11"/>
  <c r="BF147" i="11"/>
  <c r="T147" i="11"/>
  <c r="T146" i="11" s="1"/>
  <c r="R147" i="11"/>
  <c r="R146" i="11" s="1"/>
  <c r="P147" i="11"/>
  <c r="P146" i="11" s="1"/>
  <c r="BK147" i="11"/>
  <c r="BK146" i="11" s="1"/>
  <c r="J146" i="11" s="1"/>
  <c r="J65" i="11" s="1"/>
  <c r="J147" i="11"/>
  <c r="BE147" i="11" s="1"/>
  <c r="BI145" i="11"/>
  <c r="BH145" i="11"/>
  <c r="BG145" i="11"/>
  <c r="BF145" i="11"/>
  <c r="BE145" i="11"/>
  <c r="T145" i="11"/>
  <c r="R145" i="11"/>
  <c r="P145" i="11"/>
  <c r="BK145" i="11"/>
  <c r="J145" i="11"/>
  <c r="BI142" i="11"/>
  <c r="BH142" i="11"/>
  <c r="BG142" i="11"/>
  <c r="BF142" i="11"/>
  <c r="BE142" i="11"/>
  <c r="T142" i="11"/>
  <c r="R142" i="11"/>
  <c r="P142" i="11"/>
  <c r="BK142" i="11"/>
  <c r="J142" i="11"/>
  <c r="BI141" i="11"/>
  <c r="BH141" i="11"/>
  <c r="BG141" i="11"/>
  <c r="BF141" i="11"/>
  <c r="BE141" i="11"/>
  <c r="T141" i="11"/>
  <c r="R141" i="11"/>
  <c r="P141" i="11"/>
  <c r="BK141" i="11"/>
  <c r="J141" i="11"/>
  <c r="BI139" i="11"/>
  <c r="BH139" i="11"/>
  <c r="BG139" i="11"/>
  <c r="BF139" i="11"/>
  <c r="BE139" i="11"/>
  <c r="T139" i="11"/>
  <c r="T138" i="11" s="1"/>
  <c r="R139" i="11"/>
  <c r="R138" i="11" s="1"/>
  <c r="P139" i="11"/>
  <c r="P138" i="11" s="1"/>
  <c r="BK139" i="11"/>
  <c r="BK138" i="11" s="1"/>
  <c r="J138" i="11" s="1"/>
  <c r="J64" i="11" s="1"/>
  <c r="J139" i="11"/>
  <c r="BI137" i="11"/>
  <c r="BH137" i="11"/>
  <c r="BG137" i="11"/>
  <c r="BF137" i="11"/>
  <c r="T137" i="11"/>
  <c r="T136" i="11" s="1"/>
  <c r="R137" i="11"/>
  <c r="R136" i="11" s="1"/>
  <c r="P137" i="11"/>
  <c r="P136" i="11" s="1"/>
  <c r="BK137" i="11"/>
  <c r="BK136" i="11" s="1"/>
  <c r="J136" i="11" s="1"/>
  <c r="J63" i="11" s="1"/>
  <c r="J137" i="11"/>
  <c r="BE137" i="11" s="1"/>
  <c r="BI133" i="11"/>
  <c r="BH133" i="11"/>
  <c r="BG133" i="11"/>
  <c r="BF133" i="11"/>
  <c r="BE133" i="11"/>
  <c r="T133" i="11"/>
  <c r="R133" i="11"/>
  <c r="P133" i="11"/>
  <c r="BK133" i="11"/>
  <c r="J133" i="11"/>
  <c r="BI131" i="11"/>
  <c r="BH131" i="11"/>
  <c r="BG131" i="11"/>
  <c r="BF131" i="11"/>
  <c r="BE131" i="11"/>
  <c r="T131" i="11"/>
  <c r="T130" i="11" s="1"/>
  <c r="R131" i="11"/>
  <c r="R130" i="11" s="1"/>
  <c r="P131" i="11"/>
  <c r="P130" i="11" s="1"/>
  <c r="BK131" i="11"/>
  <c r="BK130" i="11" s="1"/>
  <c r="J130" i="11" s="1"/>
  <c r="J62" i="11" s="1"/>
  <c r="J131" i="11"/>
  <c r="BI129" i="11"/>
  <c r="BH129" i="11"/>
  <c r="BG129" i="11"/>
  <c r="BF129" i="11"/>
  <c r="T129" i="11"/>
  <c r="T128" i="11" s="1"/>
  <c r="R129" i="11"/>
  <c r="R128" i="11" s="1"/>
  <c r="P129" i="11"/>
  <c r="P128" i="11" s="1"/>
  <c r="BK129" i="11"/>
  <c r="BK128" i="11" s="1"/>
  <c r="J128" i="11" s="1"/>
  <c r="J61" i="11" s="1"/>
  <c r="J129" i="11"/>
  <c r="BE129" i="11" s="1"/>
  <c r="BI125" i="11"/>
  <c r="BH125" i="11"/>
  <c r="BG125" i="11"/>
  <c r="BF125" i="11"/>
  <c r="BE125" i="11"/>
  <c r="T125" i="11"/>
  <c r="R125" i="11"/>
  <c r="P125" i="11"/>
  <c r="BK125" i="11"/>
  <c r="J125" i="11"/>
  <c r="BI124" i="11"/>
  <c r="BH124" i="11"/>
  <c r="BG124" i="11"/>
  <c r="BF124" i="11"/>
  <c r="BE124" i="11"/>
  <c r="T124" i="11"/>
  <c r="R124" i="11"/>
  <c r="P124" i="11"/>
  <c r="BK124" i="11"/>
  <c r="J124" i="11"/>
  <c r="BI123" i="11"/>
  <c r="BH123" i="11"/>
  <c r="BG123" i="11"/>
  <c r="BF123" i="11"/>
  <c r="BE123" i="11"/>
  <c r="T123" i="11"/>
  <c r="T122" i="11" s="1"/>
  <c r="R123" i="11"/>
  <c r="R122" i="11" s="1"/>
  <c r="P123" i="11"/>
  <c r="P122" i="11" s="1"/>
  <c r="BK123" i="11"/>
  <c r="BK122" i="11" s="1"/>
  <c r="J122" i="11" s="1"/>
  <c r="J60" i="11" s="1"/>
  <c r="J123" i="11"/>
  <c r="BI121" i="11"/>
  <c r="BH121" i="11"/>
  <c r="BG121" i="11"/>
  <c r="BF121" i="11"/>
  <c r="T121" i="11"/>
  <c r="R121" i="11"/>
  <c r="P121" i="11"/>
  <c r="BK121" i="11"/>
  <c r="J121" i="11"/>
  <c r="BE121" i="11" s="1"/>
  <c r="BI119" i="11"/>
  <c r="BH119" i="11"/>
  <c r="BG119" i="11"/>
  <c r="BF119" i="11"/>
  <c r="T119" i="11"/>
  <c r="T118" i="11" s="1"/>
  <c r="R119" i="11"/>
  <c r="R118" i="11" s="1"/>
  <c r="P119" i="11"/>
  <c r="P118" i="11" s="1"/>
  <c r="BK119" i="11"/>
  <c r="BK118" i="11" s="1"/>
  <c r="J118" i="11" s="1"/>
  <c r="J59" i="11" s="1"/>
  <c r="J119" i="11"/>
  <c r="BE119" i="11" s="1"/>
  <c r="BI117" i="11"/>
  <c r="BH117" i="11"/>
  <c r="BG117" i="11"/>
  <c r="BF117" i="11"/>
  <c r="BE117" i="11"/>
  <c r="T117" i="11"/>
  <c r="R117" i="11"/>
  <c r="P117" i="11"/>
  <c r="BK117" i="11"/>
  <c r="J117" i="11"/>
  <c r="BI116" i="11"/>
  <c r="BH116" i="11"/>
  <c r="BG116" i="11"/>
  <c r="BF116" i="11"/>
  <c r="BE116" i="11"/>
  <c r="T116" i="11"/>
  <c r="R116" i="11"/>
  <c r="P116" i="11"/>
  <c r="BK116" i="11"/>
  <c r="J116" i="11"/>
  <c r="BI115" i="11"/>
  <c r="BH115" i="11"/>
  <c r="BG115" i="11"/>
  <c r="BF115" i="11"/>
  <c r="BE115" i="11"/>
  <c r="T115" i="11"/>
  <c r="R115" i="11"/>
  <c r="P115" i="11"/>
  <c r="BK115" i="11"/>
  <c r="J115" i="11"/>
  <c r="BI114" i="11"/>
  <c r="BH114" i="11"/>
  <c r="BG114" i="11"/>
  <c r="BF114" i="11"/>
  <c r="BE114" i="11"/>
  <c r="T114" i="11"/>
  <c r="T113" i="11" s="1"/>
  <c r="R114" i="11"/>
  <c r="R113" i="11" s="1"/>
  <c r="P114" i="11"/>
  <c r="P113" i="11" s="1"/>
  <c r="BK114" i="11"/>
  <c r="BK113" i="11" s="1"/>
  <c r="J113" i="11" s="1"/>
  <c r="J58" i="11" s="1"/>
  <c r="J114" i="11"/>
  <c r="BI112" i="11"/>
  <c r="BH112" i="11"/>
  <c r="BG112" i="11"/>
  <c r="BF112" i="11"/>
  <c r="T112" i="11"/>
  <c r="R112" i="11"/>
  <c r="P112" i="11"/>
  <c r="BK112" i="11"/>
  <c r="J112" i="11"/>
  <c r="BE112" i="11" s="1"/>
  <c r="BI109" i="11"/>
  <c r="BH109" i="11"/>
  <c r="BG109" i="11"/>
  <c r="BF109" i="11"/>
  <c r="T109" i="11"/>
  <c r="R109" i="11"/>
  <c r="P109" i="11"/>
  <c r="BK109" i="11"/>
  <c r="J109" i="11"/>
  <c r="BE109" i="11" s="1"/>
  <c r="BI107" i="11"/>
  <c r="BH107" i="11"/>
  <c r="BG107" i="11"/>
  <c r="BF107" i="11"/>
  <c r="T107" i="11"/>
  <c r="R107" i="11"/>
  <c r="P107" i="11"/>
  <c r="BK107" i="11"/>
  <c r="J107" i="11"/>
  <c r="BE107" i="11" s="1"/>
  <c r="BI104" i="11"/>
  <c r="BH104" i="11"/>
  <c r="BG104" i="11"/>
  <c r="BF104" i="11"/>
  <c r="T104" i="11"/>
  <c r="R104" i="11"/>
  <c r="P104" i="11"/>
  <c r="BK104" i="11"/>
  <c r="J104" i="11"/>
  <c r="BE104" i="11" s="1"/>
  <c r="BI103" i="11"/>
  <c r="BH103" i="11"/>
  <c r="BG103" i="11"/>
  <c r="BF103" i="11"/>
  <c r="T103" i="11"/>
  <c r="R103" i="11"/>
  <c r="P103" i="11"/>
  <c r="BK103" i="11"/>
  <c r="J103" i="11"/>
  <c r="BE103" i="11" s="1"/>
  <c r="BI101" i="11"/>
  <c r="BH101" i="11"/>
  <c r="BG101" i="11"/>
  <c r="BF101" i="11"/>
  <c r="T101" i="11"/>
  <c r="R101" i="11"/>
  <c r="P101" i="11"/>
  <c r="BK101" i="11"/>
  <c r="J101" i="11"/>
  <c r="BE101" i="11" s="1"/>
  <c r="BI100" i="11"/>
  <c r="BH100" i="11"/>
  <c r="BG100" i="11"/>
  <c r="BF100" i="11"/>
  <c r="T100" i="11"/>
  <c r="R100" i="11"/>
  <c r="P100" i="11"/>
  <c r="BK100" i="11"/>
  <c r="J100" i="11"/>
  <c r="BE100" i="11" s="1"/>
  <c r="BI99" i="11"/>
  <c r="BH99" i="11"/>
  <c r="BG99" i="11"/>
  <c r="BF99" i="11"/>
  <c r="BE99" i="11"/>
  <c r="T99" i="11"/>
  <c r="R99" i="11"/>
  <c r="P99" i="11"/>
  <c r="BK99" i="11"/>
  <c r="J99" i="11"/>
  <c r="BI98" i="11"/>
  <c r="BH98" i="11"/>
  <c r="BG98" i="11"/>
  <c r="BF98" i="11"/>
  <c r="BE98" i="11"/>
  <c r="T98" i="11"/>
  <c r="R98" i="11"/>
  <c r="P98" i="11"/>
  <c r="BK98" i="11"/>
  <c r="J98" i="11"/>
  <c r="BI97" i="11"/>
  <c r="BH97" i="11"/>
  <c r="BG97" i="11"/>
  <c r="BF97" i="11"/>
  <c r="BE97" i="11"/>
  <c r="T97" i="11"/>
  <c r="R97" i="11"/>
  <c r="P97" i="11"/>
  <c r="BK97" i="11"/>
  <c r="J97" i="11"/>
  <c r="BI95" i="11"/>
  <c r="BH95" i="11"/>
  <c r="BG95" i="11"/>
  <c r="BF95" i="11"/>
  <c r="BE95" i="11"/>
  <c r="T95" i="11"/>
  <c r="R95" i="11"/>
  <c r="P95" i="11"/>
  <c r="BK95" i="11"/>
  <c r="J95" i="11"/>
  <c r="BI93" i="11"/>
  <c r="BH93" i="11"/>
  <c r="BG93" i="11"/>
  <c r="BF93" i="11"/>
  <c r="BE93" i="11"/>
  <c r="T93" i="11"/>
  <c r="R93" i="11"/>
  <c r="P93" i="11"/>
  <c r="BK93" i="11"/>
  <c r="J93" i="11"/>
  <c r="BI90" i="11"/>
  <c r="BH90" i="11"/>
  <c r="BG90" i="11"/>
  <c r="BF90" i="11"/>
  <c r="BE90" i="11"/>
  <c r="T90" i="11"/>
  <c r="R90" i="11"/>
  <c r="P90" i="11"/>
  <c r="BK90" i="11"/>
  <c r="J90" i="11"/>
  <c r="BI89" i="11"/>
  <c r="BH89" i="11"/>
  <c r="BG89" i="11"/>
  <c r="BF89" i="11"/>
  <c r="BE89" i="11"/>
  <c r="T89" i="11"/>
  <c r="R89" i="11"/>
  <c r="P89" i="11"/>
  <c r="BK89" i="11"/>
  <c r="J89" i="11"/>
  <c r="BI88" i="11"/>
  <c r="F34" i="11" s="1"/>
  <c r="BD61" i="1" s="1"/>
  <c r="BH88" i="11"/>
  <c r="F33" i="11" s="1"/>
  <c r="BC61" i="1" s="1"/>
  <c r="BG88" i="11"/>
  <c r="F32" i="11" s="1"/>
  <c r="BB61" i="1" s="1"/>
  <c r="BF88" i="11"/>
  <c r="BE88" i="11"/>
  <c r="T88" i="11"/>
  <c r="T87" i="11" s="1"/>
  <c r="R88" i="11"/>
  <c r="R87" i="11" s="1"/>
  <c r="R86" i="11" s="1"/>
  <c r="P88" i="11"/>
  <c r="P87" i="11" s="1"/>
  <c r="BK88" i="11"/>
  <c r="BK87" i="11" s="1"/>
  <c r="J88" i="11"/>
  <c r="J82" i="11"/>
  <c r="F82" i="11"/>
  <c r="J80" i="11"/>
  <c r="F80" i="11"/>
  <c r="E78" i="11"/>
  <c r="F52" i="11"/>
  <c r="J51" i="11"/>
  <c r="F51" i="11"/>
  <c r="F49" i="11"/>
  <c r="E47" i="11"/>
  <c r="J18" i="11"/>
  <c r="E18" i="11"/>
  <c r="F83" i="11" s="1"/>
  <c r="J17" i="11"/>
  <c r="J12" i="11"/>
  <c r="J49" i="11" s="1"/>
  <c r="E7" i="11"/>
  <c r="J116" i="10"/>
  <c r="J62" i="10" s="1"/>
  <c r="BK104" i="10"/>
  <c r="J104" i="10" s="1"/>
  <c r="J61" i="10" s="1"/>
  <c r="R97" i="10"/>
  <c r="T85" i="10"/>
  <c r="BK85" i="10"/>
  <c r="R82" i="10"/>
  <c r="AY60" i="1"/>
  <c r="AX60" i="1"/>
  <c r="F33" i="10"/>
  <c r="BC60" i="1" s="1"/>
  <c r="BI118" i="10"/>
  <c r="BH118" i="10"/>
  <c r="BG118" i="10"/>
  <c r="BF118" i="10"/>
  <c r="BE118" i="10"/>
  <c r="T118" i="10"/>
  <c r="R118" i="10"/>
  <c r="P118" i="10"/>
  <c r="BK118" i="10"/>
  <c r="J118" i="10"/>
  <c r="BI117" i="10"/>
  <c r="BH117" i="10"/>
  <c r="BG117" i="10"/>
  <c r="BF117" i="10"/>
  <c r="BE117" i="10"/>
  <c r="T117" i="10"/>
  <c r="T116" i="10" s="1"/>
  <c r="R117" i="10"/>
  <c r="R116" i="10" s="1"/>
  <c r="P117" i="10"/>
  <c r="P116" i="10" s="1"/>
  <c r="BK117" i="10"/>
  <c r="BK116" i="10" s="1"/>
  <c r="J117" i="10"/>
  <c r="BI115" i="10"/>
  <c r="BH115" i="10"/>
  <c r="BG115" i="10"/>
  <c r="BF115" i="10"/>
  <c r="T115" i="10"/>
  <c r="R115" i="10"/>
  <c r="P115" i="10"/>
  <c r="BK115" i="10"/>
  <c r="J115" i="10"/>
  <c r="BE115" i="10" s="1"/>
  <c r="BI114" i="10"/>
  <c r="BH114" i="10"/>
  <c r="BG114" i="10"/>
  <c r="BF114" i="10"/>
  <c r="T114" i="10"/>
  <c r="R114" i="10"/>
  <c r="P114" i="10"/>
  <c r="BK114" i="10"/>
  <c r="J114" i="10"/>
  <c r="BE114" i="10" s="1"/>
  <c r="BI113" i="10"/>
  <c r="BH113" i="10"/>
  <c r="BG113" i="10"/>
  <c r="BF113" i="10"/>
  <c r="T113" i="10"/>
  <c r="R113" i="10"/>
  <c r="P113" i="10"/>
  <c r="BK113" i="10"/>
  <c r="J113" i="10"/>
  <c r="BE113" i="10" s="1"/>
  <c r="BI112" i="10"/>
  <c r="BH112" i="10"/>
  <c r="BG112" i="10"/>
  <c r="BF112" i="10"/>
  <c r="T112" i="10"/>
  <c r="R112" i="10"/>
  <c r="P112" i="10"/>
  <c r="BK112" i="10"/>
  <c r="J112" i="10"/>
  <c r="BE112" i="10" s="1"/>
  <c r="BI111" i="10"/>
  <c r="BH111" i="10"/>
  <c r="BG111" i="10"/>
  <c r="BF111" i="10"/>
  <c r="T111" i="10"/>
  <c r="R111" i="10"/>
  <c r="P111" i="10"/>
  <c r="BK111" i="10"/>
  <c r="J111" i="10"/>
  <c r="BE111" i="10" s="1"/>
  <c r="BI110" i="10"/>
  <c r="BH110" i="10"/>
  <c r="BG110" i="10"/>
  <c r="BF110" i="10"/>
  <c r="T110" i="10"/>
  <c r="R110" i="10"/>
  <c r="P110" i="10"/>
  <c r="BK110" i="10"/>
  <c r="J110" i="10"/>
  <c r="BE110" i="10" s="1"/>
  <c r="BI109" i="10"/>
  <c r="BH109" i="10"/>
  <c r="BG109" i="10"/>
  <c r="BF109" i="10"/>
  <c r="T109" i="10"/>
  <c r="R109" i="10"/>
  <c r="P109" i="10"/>
  <c r="BK109" i="10"/>
  <c r="J109" i="10"/>
  <c r="BE109" i="10" s="1"/>
  <c r="BI108" i="10"/>
  <c r="BH108" i="10"/>
  <c r="BG108" i="10"/>
  <c r="BF108" i="10"/>
  <c r="T108" i="10"/>
  <c r="R108" i="10"/>
  <c r="P108" i="10"/>
  <c r="BK108" i="10"/>
  <c r="J108" i="10"/>
  <c r="BE108" i="10" s="1"/>
  <c r="BI107" i="10"/>
  <c r="BH107" i="10"/>
  <c r="BG107" i="10"/>
  <c r="BF107" i="10"/>
  <c r="T107" i="10"/>
  <c r="R107" i="10"/>
  <c r="P107" i="10"/>
  <c r="BK107" i="10"/>
  <c r="J107" i="10"/>
  <c r="BE107" i="10" s="1"/>
  <c r="BI106" i="10"/>
  <c r="BH106" i="10"/>
  <c r="BG106" i="10"/>
  <c r="BF106" i="10"/>
  <c r="T106" i="10"/>
  <c r="R106" i="10"/>
  <c r="P106" i="10"/>
  <c r="BK106" i="10"/>
  <c r="J106" i="10"/>
  <c r="BE106" i="10" s="1"/>
  <c r="BI105" i="10"/>
  <c r="BH105" i="10"/>
  <c r="BG105" i="10"/>
  <c r="BF105" i="10"/>
  <c r="T105" i="10"/>
  <c r="T104" i="10" s="1"/>
  <c r="R105" i="10"/>
  <c r="R104" i="10" s="1"/>
  <c r="P105" i="10"/>
  <c r="P104" i="10" s="1"/>
  <c r="BK105" i="10"/>
  <c r="J105" i="10"/>
  <c r="BE105" i="10" s="1"/>
  <c r="BI103" i="10"/>
  <c r="BH103" i="10"/>
  <c r="BG103" i="10"/>
  <c r="BF103" i="10"/>
  <c r="BE103" i="10"/>
  <c r="T103" i="10"/>
  <c r="R103" i="10"/>
  <c r="P103" i="10"/>
  <c r="BK103" i="10"/>
  <c r="J103" i="10"/>
  <c r="BI102" i="10"/>
  <c r="BH102" i="10"/>
  <c r="BG102" i="10"/>
  <c r="BF102" i="10"/>
  <c r="BE102" i="10"/>
  <c r="T102" i="10"/>
  <c r="R102" i="10"/>
  <c r="P102" i="10"/>
  <c r="BK102" i="10"/>
  <c r="J102" i="10"/>
  <c r="BI101" i="10"/>
  <c r="BH101" i="10"/>
  <c r="BG101" i="10"/>
  <c r="BF101" i="10"/>
  <c r="BE101" i="10"/>
  <c r="T101" i="10"/>
  <c r="R101" i="10"/>
  <c r="P101" i="10"/>
  <c r="BK101" i="10"/>
  <c r="J101" i="10"/>
  <c r="BI100" i="10"/>
  <c r="BH100" i="10"/>
  <c r="BG100" i="10"/>
  <c r="BF100" i="10"/>
  <c r="BE100" i="10"/>
  <c r="T100" i="10"/>
  <c r="R100" i="10"/>
  <c r="P100" i="10"/>
  <c r="BK100" i="10"/>
  <c r="J100" i="10"/>
  <c r="BI99" i="10"/>
  <c r="BH99" i="10"/>
  <c r="BG99" i="10"/>
  <c r="BF99" i="10"/>
  <c r="BE99" i="10"/>
  <c r="T99" i="10"/>
  <c r="R99" i="10"/>
  <c r="P99" i="10"/>
  <c r="BK99" i="10"/>
  <c r="J99" i="10"/>
  <c r="BI98" i="10"/>
  <c r="BH98" i="10"/>
  <c r="BG98" i="10"/>
  <c r="BF98" i="10"/>
  <c r="BE98" i="10"/>
  <c r="T98" i="10"/>
  <c r="T97" i="10" s="1"/>
  <c r="R98" i="10"/>
  <c r="P98" i="10"/>
  <c r="P97" i="10" s="1"/>
  <c r="BK98" i="10"/>
  <c r="BK97" i="10" s="1"/>
  <c r="J97" i="10" s="1"/>
  <c r="J60" i="10" s="1"/>
  <c r="J98" i="10"/>
  <c r="BI96" i="10"/>
  <c r="BH96" i="10"/>
  <c r="BG96" i="10"/>
  <c r="BF96" i="10"/>
  <c r="T96" i="10"/>
  <c r="R96" i="10"/>
  <c r="P96" i="10"/>
  <c r="BK96" i="10"/>
  <c r="J96" i="10"/>
  <c r="BE96" i="10" s="1"/>
  <c r="BI95" i="10"/>
  <c r="BH95" i="10"/>
  <c r="BG95" i="10"/>
  <c r="BF95" i="10"/>
  <c r="T95" i="10"/>
  <c r="R95" i="10"/>
  <c r="P95" i="10"/>
  <c r="BK95" i="10"/>
  <c r="J95" i="10"/>
  <c r="BE95" i="10" s="1"/>
  <c r="BI94" i="10"/>
  <c r="BH94" i="10"/>
  <c r="BG94" i="10"/>
  <c r="BF94" i="10"/>
  <c r="T94" i="10"/>
  <c r="R94" i="10"/>
  <c r="P94" i="10"/>
  <c r="BK94" i="10"/>
  <c r="J94" i="10"/>
  <c r="BE94" i="10" s="1"/>
  <c r="BI93" i="10"/>
  <c r="BH93" i="10"/>
  <c r="BG93" i="10"/>
  <c r="BF93" i="10"/>
  <c r="T93" i="10"/>
  <c r="R93" i="10"/>
  <c r="P93" i="10"/>
  <c r="BK93" i="10"/>
  <c r="J93" i="10"/>
  <c r="BE93" i="10" s="1"/>
  <c r="BI92" i="10"/>
  <c r="BH92" i="10"/>
  <c r="BG92" i="10"/>
  <c r="BF92" i="10"/>
  <c r="T92" i="10"/>
  <c r="R92" i="10"/>
  <c r="P92" i="10"/>
  <c r="BK92" i="10"/>
  <c r="J92" i="10"/>
  <c r="BE92" i="10" s="1"/>
  <c r="BI91" i="10"/>
  <c r="BH91" i="10"/>
  <c r="BG91" i="10"/>
  <c r="BF91" i="10"/>
  <c r="T91" i="10"/>
  <c r="R91" i="10"/>
  <c r="P91" i="10"/>
  <c r="BK91" i="10"/>
  <c r="J91" i="10"/>
  <c r="BE91" i="10" s="1"/>
  <c r="BI90" i="10"/>
  <c r="BH90" i="10"/>
  <c r="BG90" i="10"/>
  <c r="BF90" i="10"/>
  <c r="T90" i="10"/>
  <c r="R90" i="10"/>
  <c r="P90" i="10"/>
  <c r="BK90" i="10"/>
  <c r="J90" i="10"/>
  <c r="BE90" i="10" s="1"/>
  <c r="BI89" i="10"/>
  <c r="BH89" i="10"/>
  <c r="BG89" i="10"/>
  <c r="BF89" i="10"/>
  <c r="T89" i="10"/>
  <c r="R89" i="10"/>
  <c r="P89" i="10"/>
  <c r="BK89" i="10"/>
  <c r="J89" i="10"/>
  <c r="BE89" i="10" s="1"/>
  <c r="BI88" i="10"/>
  <c r="BH88" i="10"/>
  <c r="BG88" i="10"/>
  <c r="BF88" i="10"/>
  <c r="T88" i="10"/>
  <c r="R88" i="10"/>
  <c r="P88" i="10"/>
  <c r="BK88" i="10"/>
  <c r="J88" i="10"/>
  <c r="BE88" i="10" s="1"/>
  <c r="BI87" i="10"/>
  <c r="BH87" i="10"/>
  <c r="BG87" i="10"/>
  <c r="BF87" i="10"/>
  <c r="T87" i="10"/>
  <c r="R87" i="10"/>
  <c r="P87" i="10"/>
  <c r="BK87" i="10"/>
  <c r="J87" i="10"/>
  <c r="BE87" i="10" s="1"/>
  <c r="BI86" i="10"/>
  <c r="F34" i="10" s="1"/>
  <c r="BD60" i="1" s="1"/>
  <c r="BH86" i="10"/>
  <c r="BG86" i="10"/>
  <c r="F32" i="10" s="1"/>
  <c r="BB60" i="1" s="1"/>
  <c r="BF86" i="10"/>
  <c r="T86" i="10"/>
  <c r="R86" i="10"/>
  <c r="R85" i="10" s="1"/>
  <c r="R84" i="10" s="1"/>
  <c r="R83" i="10" s="1"/>
  <c r="P86" i="10"/>
  <c r="P85" i="10" s="1"/>
  <c r="BK86" i="10"/>
  <c r="J86" i="10"/>
  <c r="BE86" i="10" s="1"/>
  <c r="F79" i="10"/>
  <c r="J78" i="10"/>
  <c r="F78" i="10"/>
  <c r="F76" i="10"/>
  <c r="E74" i="10"/>
  <c r="E72" i="10"/>
  <c r="J51" i="10"/>
  <c r="F51" i="10"/>
  <c r="J49" i="10"/>
  <c r="F49" i="10"/>
  <c r="E47" i="10"/>
  <c r="J18" i="10"/>
  <c r="E18" i="10"/>
  <c r="F52" i="10" s="1"/>
  <c r="J17" i="10"/>
  <c r="J12" i="10"/>
  <c r="J76" i="10" s="1"/>
  <c r="E7" i="10"/>
  <c r="E45" i="10" s="1"/>
  <c r="P121" i="9"/>
  <c r="R115" i="9"/>
  <c r="T104" i="9"/>
  <c r="J100" i="9"/>
  <c r="J60" i="9" s="1"/>
  <c r="P94" i="9"/>
  <c r="R85" i="9"/>
  <c r="AY59" i="1"/>
  <c r="AX59" i="1"/>
  <c r="BI122" i="9"/>
  <c r="BH122" i="9"/>
  <c r="BG122" i="9"/>
  <c r="BF122" i="9"/>
  <c r="BE122" i="9"/>
  <c r="T122" i="9"/>
  <c r="T121" i="9" s="1"/>
  <c r="R122" i="9"/>
  <c r="R121" i="9" s="1"/>
  <c r="P122" i="9"/>
  <c r="BK122" i="9"/>
  <c r="BK121" i="9" s="1"/>
  <c r="J121" i="9" s="1"/>
  <c r="J122" i="9"/>
  <c r="J63" i="9"/>
  <c r="BI120" i="9"/>
  <c r="BH120" i="9"/>
  <c r="BG120" i="9"/>
  <c r="BF120" i="9"/>
  <c r="T120" i="9"/>
  <c r="R120" i="9"/>
  <c r="P120" i="9"/>
  <c r="BK120" i="9"/>
  <c r="J120" i="9"/>
  <c r="BE120" i="9" s="1"/>
  <c r="BI119" i="9"/>
  <c r="BH119" i="9"/>
  <c r="BG119" i="9"/>
  <c r="BF119" i="9"/>
  <c r="T119" i="9"/>
  <c r="R119" i="9"/>
  <c r="P119" i="9"/>
  <c r="BK119" i="9"/>
  <c r="J119" i="9"/>
  <c r="BE119" i="9" s="1"/>
  <c r="BI118" i="9"/>
  <c r="BH118" i="9"/>
  <c r="BG118" i="9"/>
  <c r="BF118" i="9"/>
  <c r="T118" i="9"/>
  <c r="R118" i="9"/>
  <c r="P118" i="9"/>
  <c r="BK118" i="9"/>
  <c r="J118" i="9"/>
  <c r="BE118" i="9" s="1"/>
  <c r="BI117" i="9"/>
  <c r="BH117" i="9"/>
  <c r="BG117" i="9"/>
  <c r="BF117" i="9"/>
  <c r="T117" i="9"/>
  <c r="R117" i="9"/>
  <c r="P117" i="9"/>
  <c r="BK117" i="9"/>
  <c r="J117" i="9"/>
  <c r="BE117" i="9" s="1"/>
  <c r="BI116" i="9"/>
  <c r="BH116" i="9"/>
  <c r="BG116" i="9"/>
  <c r="BF116" i="9"/>
  <c r="T116" i="9"/>
  <c r="R116" i="9"/>
  <c r="P116" i="9"/>
  <c r="BK116" i="9"/>
  <c r="BK115" i="9" s="1"/>
  <c r="J115" i="9" s="1"/>
  <c r="J62" i="9" s="1"/>
  <c r="J116" i="9"/>
  <c r="BE116" i="9" s="1"/>
  <c r="BI114" i="9"/>
  <c r="BH114" i="9"/>
  <c r="BG114" i="9"/>
  <c r="BF114" i="9"/>
  <c r="BE114" i="9"/>
  <c r="T114" i="9"/>
  <c r="R114" i="9"/>
  <c r="P114" i="9"/>
  <c r="BK114" i="9"/>
  <c r="J114" i="9"/>
  <c r="BI113" i="9"/>
  <c r="BH113" i="9"/>
  <c r="BG113" i="9"/>
  <c r="BF113" i="9"/>
  <c r="BE113" i="9"/>
  <c r="T113" i="9"/>
  <c r="R113" i="9"/>
  <c r="P113" i="9"/>
  <c r="BK113" i="9"/>
  <c r="J113" i="9"/>
  <c r="BI112" i="9"/>
  <c r="BH112" i="9"/>
  <c r="BG112" i="9"/>
  <c r="BF112" i="9"/>
  <c r="BE112" i="9"/>
  <c r="T112" i="9"/>
  <c r="R112" i="9"/>
  <c r="P112" i="9"/>
  <c r="BK112" i="9"/>
  <c r="J112" i="9"/>
  <c r="BI111" i="9"/>
  <c r="BH111" i="9"/>
  <c r="BG111" i="9"/>
  <c r="BF111" i="9"/>
  <c r="BE111" i="9"/>
  <c r="T111" i="9"/>
  <c r="R111" i="9"/>
  <c r="P111" i="9"/>
  <c r="BK111" i="9"/>
  <c r="J111" i="9"/>
  <c r="BI110" i="9"/>
  <c r="BH110" i="9"/>
  <c r="BG110" i="9"/>
  <c r="BF110" i="9"/>
  <c r="BE110" i="9"/>
  <c r="T110" i="9"/>
  <c r="R110" i="9"/>
  <c r="P110" i="9"/>
  <c r="BK110" i="9"/>
  <c r="J110" i="9"/>
  <c r="BI109" i="9"/>
  <c r="BH109" i="9"/>
  <c r="BG109" i="9"/>
  <c r="BF109" i="9"/>
  <c r="BE109" i="9"/>
  <c r="T109" i="9"/>
  <c r="R109" i="9"/>
  <c r="P109" i="9"/>
  <c r="BK109" i="9"/>
  <c r="J109" i="9"/>
  <c r="BI108" i="9"/>
  <c r="BH108" i="9"/>
  <c r="BG108" i="9"/>
  <c r="BF108" i="9"/>
  <c r="BE108" i="9"/>
  <c r="T108" i="9"/>
  <c r="R108" i="9"/>
  <c r="P108" i="9"/>
  <c r="BK108" i="9"/>
  <c r="J108" i="9"/>
  <c r="BI107" i="9"/>
  <c r="BH107" i="9"/>
  <c r="BG107" i="9"/>
  <c r="BF107" i="9"/>
  <c r="BE107" i="9"/>
  <c r="T107" i="9"/>
  <c r="R107" i="9"/>
  <c r="P107" i="9"/>
  <c r="BK107" i="9"/>
  <c r="J107" i="9"/>
  <c r="BI106" i="9"/>
  <c r="BH106" i="9"/>
  <c r="BG106" i="9"/>
  <c r="BF106" i="9"/>
  <c r="BE106" i="9"/>
  <c r="T106" i="9"/>
  <c r="R106" i="9"/>
  <c r="P106" i="9"/>
  <c r="BK106" i="9"/>
  <c r="J106" i="9"/>
  <c r="BI105" i="9"/>
  <c r="BH105" i="9"/>
  <c r="BG105" i="9"/>
  <c r="BF105" i="9"/>
  <c r="BE105" i="9"/>
  <c r="T105" i="9"/>
  <c r="R105" i="9"/>
  <c r="R104" i="9" s="1"/>
  <c r="P105" i="9"/>
  <c r="P104" i="9" s="1"/>
  <c r="BK105" i="9"/>
  <c r="BK104" i="9" s="1"/>
  <c r="J104" i="9" s="1"/>
  <c r="J105" i="9"/>
  <c r="J61" i="9"/>
  <c r="BI103" i="9"/>
  <c r="BH103" i="9"/>
  <c r="BG103" i="9"/>
  <c r="BF103" i="9"/>
  <c r="T103" i="9"/>
  <c r="R103" i="9"/>
  <c r="P103" i="9"/>
  <c r="BK103" i="9"/>
  <c r="J103" i="9"/>
  <c r="BE103" i="9" s="1"/>
  <c r="BI102" i="9"/>
  <c r="BH102" i="9"/>
  <c r="BG102" i="9"/>
  <c r="BF102" i="9"/>
  <c r="T102" i="9"/>
  <c r="R102" i="9"/>
  <c r="P102" i="9"/>
  <c r="BK102" i="9"/>
  <c r="J102" i="9"/>
  <c r="BE102" i="9" s="1"/>
  <c r="BI101" i="9"/>
  <c r="BH101" i="9"/>
  <c r="BG101" i="9"/>
  <c r="BF101" i="9"/>
  <c r="T101" i="9"/>
  <c r="R101" i="9"/>
  <c r="R100" i="9" s="1"/>
  <c r="P101" i="9"/>
  <c r="BK101" i="9"/>
  <c r="BK100" i="9" s="1"/>
  <c r="J101" i="9"/>
  <c r="BE101" i="9" s="1"/>
  <c r="BI99" i="9"/>
  <c r="BH99" i="9"/>
  <c r="BG99" i="9"/>
  <c r="BF99" i="9"/>
  <c r="BE99" i="9"/>
  <c r="T99" i="9"/>
  <c r="R99" i="9"/>
  <c r="P99" i="9"/>
  <c r="BK99" i="9"/>
  <c r="J99" i="9"/>
  <c r="BI98" i="9"/>
  <c r="BH98" i="9"/>
  <c r="BG98" i="9"/>
  <c r="BF98" i="9"/>
  <c r="BE98" i="9"/>
  <c r="T98" i="9"/>
  <c r="R98" i="9"/>
  <c r="P98" i="9"/>
  <c r="BK98" i="9"/>
  <c r="J98" i="9"/>
  <c r="BI97" i="9"/>
  <c r="BH97" i="9"/>
  <c r="BG97" i="9"/>
  <c r="BF97" i="9"/>
  <c r="BE97" i="9"/>
  <c r="T97" i="9"/>
  <c r="R97" i="9"/>
  <c r="P97" i="9"/>
  <c r="BK97" i="9"/>
  <c r="J97" i="9"/>
  <c r="BI96" i="9"/>
  <c r="BH96" i="9"/>
  <c r="BG96" i="9"/>
  <c r="BF96" i="9"/>
  <c r="BE96" i="9"/>
  <c r="T96" i="9"/>
  <c r="R96" i="9"/>
  <c r="P96" i="9"/>
  <c r="BK96" i="9"/>
  <c r="J96" i="9"/>
  <c r="BI95" i="9"/>
  <c r="BH95" i="9"/>
  <c r="BG95" i="9"/>
  <c r="BF95" i="9"/>
  <c r="BE95" i="9"/>
  <c r="T95" i="9"/>
  <c r="T94" i="9" s="1"/>
  <c r="R95" i="9"/>
  <c r="R94" i="9" s="1"/>
  <c r="P95" i="9"/>
  <c r="BK95" i="9"/>
  <c r="BK94" i="9" s="1"/>
  <c r="J94" i="9" s="1"/>
  <c r="J95" i="9"/>
  <c r="J59" i="9"/>
  <c r="BI93" i="9"/>
  <c r="BH93" i="9"/>
  <c r="BG93" i="9"/>
  <c r="BF93" i="9"/>
  <c r="T93" i="9"/>
  <c r="R93" i="9"/>
  <c r="P93" i="9"/>
  <c r="BK93" i="9"/>
  <c r="J93" i="9"/>
  <c r="BE93" i="9" s="1"/>
  <c r="BI92" i="9"/>
  <c r="BH92" i="9"/>
  <c r="BG92" i="9"/>
  <c r="BF92" i="9"/>
  <c r="T92" i="9"/>
  <c r="R92" i="9"/>
  <c r="P92" i="9"/>
  <c r="BK92" i="9"/>
  <c r="J92" i="9"/>
  <c r="BE92" i="9" s="1"/>
  <c r="BI91" i="9"/>
  <c r="BH91" i="9"/>
  <c r="BG91" i="9"/>
  <c r="BF91" i="9"/>
  <c r="T91" i="9"/>
  <c r="R91" i="9"/>
  <c r="P91" i="9"/>
  <c r="BK91" i="9"/>
  <c r="J91" i="9"/>
  <c r="BE91" i="9" s="1"/>
  <c r="BI90" i="9"/>
  <c r="BH90" i="9"/>
  <c r="BG90" i="9"/>
  <c r="BF90" i="9"/>
  <c r="T90" i="9"/>
  <c r="R90" i="9"/>
  <c r="P90" i="9"/>
  <c r="BK90" i="9"/>
  <c r="J90" i="9"/>
  <c r="BE90" i="9" s="1"/>
  <c r="BI89" i="9"/>
  <c r="BH89" i="9"/>
  <c r="BG89" i="9"/>
  <c r="BF89" i="9"/>
  <c r="T89" i="9"/>
  <c r="R89" i="9"/>
  <c r="P89" i="9"/>
  <c r="BK89" i="9"/>
  <c r="J89" i="9"/>
  <c r="BE89" i="9" s="1"/>
  <c r="BI88" i="9"/>
  <c r="BH88" i="9"/>
  <c r="BG88" i="9"/>
  <c r="BF88" i="9"/>
  <c r="T88" i="9"/>
  <c r="R88" i="9"/>
  <c r="P88" i="9"/>
  <c r="BK88" i="9"/>
  <c r="J88" i="9"/>
  <c r="BE88" i="9" s="1"/>
  <c r="BI87" i="9"/>
  <c r="BH87" i="9"/>
  <c r="BG87" i="9"/>
  <c r="BF87" i="9"/>
  <c r="J31" i="9" s="1"/>
  <c r="AW59" i="1" s="1"/>
  <c r="T87" i="9"/>
  <c r="R87" i="9"/>
  <c r="P87" i="9"/>
  <c r="BK87" i="9"/>
  <c r="J87" i="9"/>
  <c r="BE87" i="9" s="1"/>
  <c r="BI86" i="9"/>
  <c r="F34" i="9" s="1"/>
  <c r="BD59" i="1" s="1"/>
  <c r="BH86" i="9"/>
  <c r="BG86" i="9"/>
  <c r="F32" i="9" s="1"/>
  <c r="BB59" i="1" s="1"/>
  <c r="BF86" i="9"/>
  <c r="T86" i="9"/>
  <c r="T85" i="9" s="1"/>
  <c r="R86" i="9"/>
  <c r="P86" i="9"/>
  <c r="P85" i="9" s="1"/>
  <c r="BK86" i="9"/>
  <c r="BK85" i="9" s="1"/>
  <c r="J85" i="9" s="1"/>
  <c r="J58" i="9" s="1"/>
  <c r="J86" i="9"/>
  <c r="BE86" i="9" s="1"/>
  <c r="J79" i="9"/>
  <c r="F79" i="9"/>
  <c r="J77" i="9"/>
  <c r="F77" i="9"/>
  <c r="E75" i="9"/>
  <c r="F52" i="9"/>
  <c r="J51" i="9"/>
  <c r="F51" i="9"/>
  <c r="F49" i="9"/>
  <c r="E47" i="9"/>
  <c r="E45" i="9"/>
  <c r="J18" i="9"/>
  <c r="E18" i="9"/>
  <c r="F80" i="9" s="1"/>
  <c r="J17" i="9"/>
  <c r="J12" i="9"/>
  <c r="J49" i="9" s="1"/>
  <c r="E7" i="9"/>
  <c r="E73" i="9" s="1"/>
  <c r="R133" i="8"/>
  <c r="T131" i="8"/>
  <c r="P131" i="8"/>
  <c r="BK131" i="8"/>
  <c r="T119" i="8"/>
  <c r="T118" i="8" s="1"/>
  <c r="P119" i="8"/>
  <c r="P118" i="8" s="1"/>
  <c r="R118" i="8"/>
  <c r="T116" i="8"/>
  <c r="P116" i="8"/>
  <c r="R110" i="8"/>
  <c r="T105" i="8"/>
  <c r="P105" i="8"/>
  <c r="R102" i="8"/>
  <c r="T89" i="8"/>
  <c r="AY58" i="1"/>
  <c r="AX58" i="1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 s="1"/>
  <c r="BI135" i="8"/>
  <c r="BH135" i="8"/>
  <c r="BG135" i="8"/>
  <c r="BF135" i="8"/>
  <c r="T135" i="8"/>
  <c r="R135" i="8"/>
  <c r="P135" i="8"/>
  <c r="BK135" i="8"/>
  <c r="J135" i="8"/>
  <c r="BE135" i="8" s="1"/>
  <c r="BI134" i="8"/>
  <c r="BH134" i="8"/>
  <c r="BG134" i="8"/>
  <c r="BF134" i="8"/>
  <c r="T134" i="8"/>
  <c r="R134" i="8"/>
  <c r="P134" i="8"/>
  <c r="BK134" i="8"/>
  <c r="BK133" i="8" s="1"/>
  <c r="J133" i="8" s="1"/>
  <c r="J67" i="8" s="1"/>
  <c r="J134" i="8"/>
  <c r="BE134" i="8" s="1"/>
  <c r="BI132" i="8"/>
  <c r="BH132" i="8"/>
  <c r="BG132" i="8"/>
  <c r="BF132" i="8"/>
  <c r="BE132" i="8"/>
  <c r="T132" i="8"/>
  <c r="R132" i="8"/>
  <c r="R131" i="8" s="1"/>
  <c r="R130" i="8" s="1"/>
  <c r="P132" i="8"/>
  <c r="BK132" i="8"/>
  <c r="J132" i="8"/>
  <c r="BI129" i="8"/>
  <c r="BH129" i="8"/>
  <c r="BG129" i="8"/>
  <c r="BF129" i="8"/>
  <c r="BE129" i="8"/>
  <c r="T129" i="8"/>
  <c r="R129" i="8"/>
  <c r="P129" i="8"/>
  <c r="BK129" i="8"/>
  <c r="J129" i="8"/>
  <c r="BI128" i="8"/>
  <c r="BH128" i="8"/>
  <c r="BG128" i="8"/>
  <c r="BF128" i="8"/>
  <c r="BE128" i="8"/>
  <c r="T128" i="8"/>
  <c r="R128" i="8"/>
  <c r="P128" i="8"/>
  <c r="BK128" i="8"/>
  <c r="J128" i="8"/>
  <c r="BI127" i="8"/>
  <c r="BH127" i="8"/>
  <c r="BG127" i="8"/>
  <c r="BF127" i="8"/>
  <c r="BE127" i="8"/>
  <c r="T127" i="8"/>
  <c r="R127" i="8"/>
  <c r="P127" i="8"/>
  <c r="BK127" i="8"/>
  <c r="J127" i="8"/>
  <c r="BI126" i="8"/>
  <c r="BH126" i="8"/>
  <c r="BG126" i="8"/>
  <c r="BF126" i="8"/>
  <c r="BE126" i="8"/>
  <c r="T126" i="8"/>
  <c r="R126" i="8"/>
  <c r="P126" i="8"/>
  <c r="BK126" i="8"/>
  <c r="J126" i="8"/>
  <c r="BI125" i="8"/>
  <c r="BH125" i="8"/>
  <c r="BG125" i="8"/>
  <c r="BF125" i="8"/>
  <c r="BE125" i="8"/>
  <c r="T125" i="8"/>
  <c r="R125" i="8"/>
  <c r="P125" i="8"/>
  <c r="BK125" i="8"/>
  <c r="J125" i="8"/>
  <c r="BI124" i="8"/>
  <c r="BH124" i="8"/>
  <c r="BG124" i="8"/>
  <c r="BF124" i="8"/>
  <c r="BE124" i="8"/>
  <c r="T124" i="8"/>
  <c r="R124" i="8"/>
  <c r="P124" i="8"/>
  <c r="BK124" i="8"/>
  <c r="J124" i="8"/>
  <c r="BI123" i="8"/>
  <c r="BH123" i="8"/>
  <c r="BG123" i="8"/>
  <c r="BF123" i="8"/>
  <c r="BE123" i="8"/>
  <c r="T123" i="8"/>
  <c r="R123" i="8"/>
  <c r="P123" i="8"/>
  <c r="BK123" i="8"/>
  <c r="J123" i="8"/>
  <c r="BI122" i="8"/>
  <c r="BH122" i="8"/>
  <c r="BG122" i="8"/>
  <c r="BF122" i="8"/>
  <c r="BE122" i="8"/>
  <c r="T122" i="8"/>
  <c r="R122" i="8"/>
  <c r="P122" i="8"/>
  <c r="BK122" i="8"/>
  <c r="J122" i="8"/>
  <c r="BI121" i="8"/>
  <c r="BH121" i="8"/>
  <c r="BG121" i="8"/>
  <c r="BF121" i="8"/>
  <c r="BE121" i="8"/>
  <c r="T121" i="8"/>
  <c r="R121" i="8"/>
  <c r="P121" i="8"/>
  <c r="BK121" i="8"/>
  <c r="J121" i="8"/>
  <c r="BI120" i="8"/>
  <c r="BH120" i="8"/>
  <c r="BG120" i="8"/>
  <c r="BF120" i="8"/>
  <c r="BE120" i="8"/>
  <c r="T120" i="8"/>
  <c r="R120" i="8"/>
  <c r="R119" i="8" s="1"/>
  <c r="P120" i="8"/>
  <c r="BK120" i="8"/>
  <c r="BK119" i="8" s="1"/>
  <c r="J120" i="8"/>
  <c r="BI117" i="8"/>
  <c r="BH117" i="8"/>
  <c r="BG117" i="8"/>
  <c r="BF117" i="8"/>
  <c r="BE117" i="8"/>
  <c r="T117" i="8"/>
  <c r="R117" i="8"/>
  <c r="R116" i="8" s="1"/>
  <c r="P117" i="8"/>
  <c r="BK117" i="8"/>
  <c r="BK116" i="8" s="1"/>
  <c r="J116" i="8" s="1"/>
  <c r="J62" i="8" s="1"/>
  <c r="J117" i="8"/>
  <c r="BI115" i="8"/>
  <c r="BH115" i="8"/>
  <c r="BG115" i="8"/>
  <c r="BF115" i="8"/>
  <c r="T115" i="8"/>
  <c r="R115" i="8"/>
  <c r="P115" i="8"/>
  <c r="BK115" i="8"/>
  <c r="J115" i="8"/>
  <c r="BE115" i="8" s="1"/>
  <c r="BI114" i="8"/>
  <c r="BH114" i="8"/>
  <c r="BG114" i="8"/>
  <c r="BF114" i="8"/>
  <c r="T114" i="8"/>
  <c r="R114" i="8"/>
  <c r="P114" i="8"/>
  <c r="BK114" i="8"/>
  <c r="J114" i="8"/>
  <c r="BE114" i="8" s="1"/>
  <c r="BI113" i="8"/>
  <c r="BH113" i="8"/>
  <c r="BG113" i="8"/>
  <c r="BF113" i="8"/>
  <c r="T113" i="8"/>
  <c r="R113" i="8"/>
  <c r="P113" i="8"/>
  <c r="BK113" i="8"/>
  <c r="J113" i="8"/>
  <c r="BE113" i="8" s="1"/>
  <c r="BI112" i="8"/>
  <c r="BH112" i="8"/>
  <c r="BG112" i="8"/>
  <c r="BF112" i="8"/>
  <c r="T112" i="8"/>
  <c r="R112" i="8"/>
  <c r="P112" i="8"/>
  <c r="BK112" i="8"/>
  <c r="J112" i="8"/>
  <c r="BE112" i="8" s="1"/>
  <c r="BI111" i="8"/>
  <c r="BH111" i="8"/>
  <c r="BG111" i="8"/>
  <c r="BF111" i="8"/>
  <c r="T111" i="8"/>
  <c r="R111" i="8"/>
  <c r="P111" i="8"/>
  <c r="BK111" i="8"/>
  <c r="BK110" i="8" s="1"/>
  <c r="J110" i="8" s="1"/>
  <c r="J61" i="8" s="1"/>
  <c r="J111" i="8"/>
  <c r="BE111" i="8" s="1"/>
  <c r="BI108" i="8"/>
  <c r="BH108" i="8"/>
  <c r="BG108" i="8"/>
  <c r="BF108" i="8"/>
  <c r="BE108" i="8"/>
  <c r="T108" i="8"/>
  <c r="R108" i="8"/>
  <c r="P108" i="8"/>
  <c r="BK108" i="8"/>
  <c r="J108" i="8"/>
  <c r="BI106" i="8"/>
  <c r="BH106" i="8"/>
  <c r="BG106" i="8"/>
  <c r="BF106" i="8"/>
  <c r="BE106" i="8"/>
  <c r="T106" i="8"/>
  <c r="R106" i="8"/>
  <c r="R105" i="8" s="1"/>
  <c r="P106" i="8"/>
  <c r="BK106" i="8"/>
  <c r="BK105" i="8" s="1"/>
  <c r="J105" i="8" s="1"/>
  <c r="J106" i="8"/>
  <c r="J60" i="8"/>
  <c r="BI103" i="8"/>
  <c r="BH103" i="8"/>
  <c r="BG103" i="8"/>
  <c r="BF103" i="8"/>
  <c r="F31" i="8" s="1"/>
  <c r="BA58" i="1" s="1"/>
  <c r="T103" i="8"/>
  <c r="T102" i="8" s="1"/>
  <c r="R103" i="8"/>
  <c r="P103" i="8"/>
  <c r="P102" i="8" s="1"/>
  <c r="P89" i="8" s="1"/>
  <c r="BK103" i="8"/>
  <c r="BK102" i="8" s="1"/>
  <c r="J102" i="8" s="1"/>
  <c r="J59" i="8" s="1"/>
  <c r="J103" i="8"/>
  <c r="BE103" i="8" s="1"/>
  <c r="BI101" i="8"/>
  <c r="BH101" i="8"/>
  <c r="BG101" i="8"/>
  <c r="BF101" i="8"/>
  <c r="BE101" i="8"/>
  <c r="T101" i="8"/>
  <c r="R101" i="8"/>
  <c r="P101" i="8"/>
  <c r="BK101" i="8"/>
  <c r="J101" i="8"/>
  <c r="BI100" i="8"/>
  <c r="BH100" i="8"/>
  <c r="BG100" i="8"/>
  <c r="BF100" i="8"/>
  <c r="BE100" i="8"/>
  <c r="T100" i="8"/>
  <c r="R100" i="8"/>
  <c r="P100" i="8"/>
  <c r="BK100" i="8"/>
  <c r="J100" i="8"/>
  <c r="BI99" i="8"/>
  <c r="BH99" i="8"/>
  <c r="BG99" i="8"/>
  <c r="BF99" i="8"/>
  <c r="BE99" i="8"/>
  <c r="T99" i="8"/>
  <c r="R99" i="8"/>
  <c r="P99" i="8"/>
  <c r="BK99" i="8"/>
  <c r="J99" i="8"/>
  <c r="BI98" i="8"/>
  <c r="BH98" i="8"/>
  <c r="BG98" i="8"/>
  <c r="BF98" i="8"/>
  <c r="BE98" i="8"/>
  <c r="T98" i="8"/>
  <c r="R98" i="8"/>
  <c r="P98" i="8"/>
  <c r="BK98" i="8"/>
  <c r="J98" i="8"/>
  <c r="BI97" i="8"/>
  <c r="BH97" i="8"/>
  <c r="BG97" i="8"/>
  <c r="BF97" i="8"/>
  <c r="BE97" i="8"/>
  <c r="T97" i="8"/>
  <c r="R97" i="8"/>
  <c r="P97" i="8"/>
  <c r="BK97" i="8"/>
  <c r="J97" i="8"/>
  <c r="BI96" i="8"/>
  <c r="BH96" i="8"/>
  <c r="BG96" i="8"/>
  <c r="BF96" i="8"/>
  <c r="BE96" i="8"/>
  <c r="T96" i="8"/>
  <c r="R96" i="8"/>
  <c r="P96" i="8"/>
  <c r="BK96" i="8"/>
  <c r="J96" i="8"/>
  <c r="BI95" i="8"/>
  <c r="BH95" i="8"/>
  <c r="BG95" i="8"/>
  <c r="BF95" i="8"/>
  <c r="BE95" i="8"/>
  <c r="T95" i="8"/>
  <c r="R95" i="8"/>
  <c r="P95" i="8"/>
  <c r="BK95" i="8"/>
  <c r="J95" i="8"/>
  <c r="BI94" i="8"/>
  <c r="BH94" i="8"/>
  <c r="BG94" i="8"/>
  <c r="BF94" i="8"/>
  <c r="BE94" i="8"/>
  <c r="T94" i="8"/>
  <c r="R94" i="8"/>
  <c r="P94" i="8"/>
  <c r="BK94" i="8"/>
  <c r="J94" i="8"/>
  <c r="BI93" i="8"/>
  <c r="BH93" i="8"/>
  <c r="BG93" i="8"/>
  <c r="BF93" i="8"/>
  <c r="BE93" i="8"/>
  <c r="T93" i="8"/>
  <c r="R93" i="8"/>
  <c r="P93" i="8"/>
  <c r="BK93" i="8"/>
  <c r="J93" i="8"/>
  <c r="BI92" i="8"/>
  <c r="BH92" i="8"/>
  <c r="BG92" i="8"/>
  <c r="BF92" i="8"/>
  <c r="BE92" i="8"/>
  <c r="T92" i="8"/>
  <c r="R92" i="8"/>
  <c r="P92" i="8"/>
  <c r="BK92" i="8"/>
  <c r="J92" i="8"/>
  <c r="BI90" i="8"/>
  <c r="F34" i="8" s="1"/>
  <c r="BD58" i="1" s="1"/>
  <c r="BH90" i="8"/>
  <c r="BG90" i="8"/>
  <c r="F32" i="8" s="1"/>
  <c r="BB58" i="1" s="1"/>
  <c r="BF90" i="8"/>
  <c r="BE90" i="8"/>
  <c r="J30" i="8" s="1"/>
  <c r="AV58" i="1" s="1"/>
  <c r="T90" i="8"/>
  <c r="R90" i="8"/>
  <c r="R89" i="8" s="1"/>
  <c r="R88" i="8" s="1"/>
  <c r="R87" i="8" s="1"/>
  <c r="P90" i="8"/>
  <c r="BK90" i="8"/>
  <c r="BK89" i="8" s="1"/>
  <c r="J90" i="8"/>
  <c r="J83" i="8"/>
  <c r="F83" i="8"/>
  <c r="F81" i="8"/>
  <c r="E79" i="8"/>
  <c r="E77" i="8"/>
  <c r="J51" i="8"/>
  <c r="F51" i="8"/>
  <c r="F49" i="8"/>
  <c r="E47" i="8"/>
  <c r="J18" i="8"/>
  <c r="E18" i="8"/>
  <c r="J17" i="8"/>
  <c r="J12" i="8"/>
  <c r="E7" i="8"/>
  <c r="E45" i="8" s="1"/>
  <c r="BK114" i="7"/>
  <c r="J114" i="7" s="1"/>
  <c r="J64" i="7" s="1"/>
  <c r="J111" i="7"/>
  <c r="J63" i="7" s="1"/>
  <c r="BK109" i="7"/>
  <c r="J109" i="7" s="1"/>
  <c r="J62" i="7" s="1"/>
  <c r="R103" i="7"/>
  <c r="BK98" i="7"/>
  <c r="J98" i="7" s="1"/>
  <c r="J60" i="7" s="1"/>
  <c r="BK86" i="7"/>
  <c r="AY57" i="1"/>
  <c r="AX57" i="1"/>
  <c r="BI115" i="7"/>
  <c r="BH115" i="7"/>
  <c r="BG115" i="7"/>
  <c r="BF115" i="7"/>
  <c r="T115" i="7"/>
  <c r="T114" i="7" s="1"/>
  <c r="R115" i="7"/>
  <c r="R114" i="7" s="1"/>
  <c r="P115" i="7"/>
  <c r="P114" i="7" s="1"/>
  <c r="BK115" i="7"/>
  <c r="J115" i="7"/>
  <c r="BE115" i="7" s="1"/>
  <c r="BI112" i="7"/>
  <c r="BH112" i="7"/>
  <c r="BG112" i="7"/>
  <c r="BF112" i="7"/>
  <c r="BE112" i="7"/>
  <c r="T112" i="7"/>
  <c r="T111" i="7" s="1"/>
  <c r="R112" i="7"/>
  <c r="R111" i="7" s="1"/>
  <c r="P112" i="7"/>
  <c r="P111" i="7" s="1"/>
  <c r="BK112" i="7"/>
  <c r="BK111" i="7" s="1"/>
  <c r="J112" i="7"/>
  <c r="BI110" i="7"/>
  <c r="BH110" i="7"/>
  <c r="BG110" i="7"/>
  <c r="BF110" i="7"/>
  <c r="T110" i="7"/>
  <c r="T109" i="7" s="1"/>
  <c r="R110" i="7"/>
  <c r="R109" i="7" s="1"/>
  <c r="P110" i="7"/>
  <c r="P109" i="7" s="1"/>
  <c r="BK110" i="7"/>
  <c r="J110" i="7"/>
  <c r="BE110" i="7" s="1"/>
  <c r="BI108" i="7"/>
  <c r="BH108" i="7"/>
  <c r="BG108" i="7"/>
  <c r="BF108" i="7"/>
  <c r="BE108" i="7"/>
  <c r="T108" i="7"/>
  <c r="R108" i="7"/>
  <c r="P108" i="7"/>
  <c r="BK108" i="7"/>
  <c r="J108" i="7"/>
  <c r="BI107" i="7"/>
  <c r="BH107" i="7"/>
  <c r="BG107" i="7"/>
  <c r="BF107" i="7"/>
  <c r="BE107" i="7"/>
  <c r="T107" i="7"/>
  <c r="R107" i="7"/>
  <c r="P107" i="7"/>
  <c r="BK107" i="7"/>
  <c r="J107" i="7"/>
  <c r="BI106" i="7"/>
  <c r="BH106" i="7"/>
  <c r="BG106" i="7"/>
  <c r="BF106" i="7"/>
  <c r="BE106" i="7"/>
  <c r="T106" i="7"/>
  <c r="R106" i="7"/>
  <c r="P106" i="7"/>
  <c r="BK106" i="7"/>
  <c r="J106" i="7"/>
  <c r="BI105" i="7"/>
  <c r="BH105" i="7"/>
  <c r="BG105" i="7"/>
  <c r="BF105" i="7"/>
  <c r="BE105" i="7"/>
  <c r="T105" i="7"/>
  <c r="R105" i="7"/>
  <c r="P105" i="7"/>
  <c r="BK105" i="7"/>
  <c r="J105" i="7"/>
  <c r="BI104" i="7"/>
  <c r="BH104" i="7"/>
  <c r="BG104" i="7"/>
  <c r="BF104" i="7"/>
  <c r="BE104" i="7"/>
  <c r="T104" i="7"/>
  <c r="T103" i="7" s="1"/>
  <c r="R104" i="7"/>
  <c r="P104" i="7"/>
  <c r="P103" i="7" s="1"/>
  <c r="BK104" i="7"/>
  <c r="BK103" i="7" s="1"/>
  <c r="J103" i="7" s="1"/>
  <c r="J61" i="7" s="1"/>
  <c r="J104" i="7"/>
  <c r="BI101" i="7"/>
  <c r="BH101" i="7"/>
  <c r="BG101" i="7"/>
  <c r="BF101" i="7"/>
  <c r="T101" i="7"/>
  <c r="T98" i="7" s="1"/>
  <c r="R101" i="7"/>
  <c r="P101" i="7"/>
  <c r="BK101" i="7"/>
  <c r="J101" i="7"/>
  <c r="BE101" i="7" s="1"/>
  <c r="BI99" i="7"/>
  <c r="BH99" i="7"/>
  <c r="BG99" i="7"/>
  <c r="BF99" i="7"/>
  <c r="T99" i="7"/>
  <c r="R99" i="7"/>
  <c r="R98" i="7" s="1"/>
  <c r="P99" i="7"/>
  <c r="BK99" i="7"/>
  <c r="J99" i="7"/>
  <c r="BE99" i="7" s="1"/>
  <c r="BI97" i="7"/>
  <c r="BH97" i="7"/>
  <c r="BG97" i="7"/>
  <c r="BF97" i="7"/>
  <c r="BE97" i="7"/>
  <c r="T97" i="7"/>
  <c r="R97" i="7"/>
  <c r="P97" i="7"/>
  <c r="BK97" i="7"/>
  <c r="J97" i="7"/>
  <c r="BI96" i="7"/>
  <c r="BH96" i="7"/>
  <c r="BG96" i="7"/>
  <c r="BF96" i="7"/>
  <c r="BE96" i="7"/>
  <c r="T96" i="7"/>
  <c r="R96" i="7"/>
  <c r="P96" i="7"/>
  <c r="BK96" i="7"/>
  <c r="J96" i="7"/>
  <c r="BI95" i="7"/>
  <c r="BH95" i="7"/>
  <c r="BG95" i="7"/>
  <c r="BF95" i="7"/>
  <c r="BE95" i="7"/>
  <c r="T95" i="7"/>
  <c r="R95" i="7"/>
  <c r="P95" i="7"/>
  <c r="BK95" i="7"/>
  <c r="J95" i="7"/>
  <c r="BI94" i="7"/>
  <c r="BH94" i="7"/>
  <c r="BG94" i="7"/>
  <c r="BF94" i="7"/>
  <c r="BE94" i="7"/>
  <c r="T94" i="7"/>
  <c r="R94" i="7"/>
  <c r="P94" i="7"/>
  <c r="BK94" i="7"/>
  <c r="J94" i="7"/>
  <c r="BI93" i="7"/>
  <c r="F34" i="7" s="1"/>
  <c r="BD57" i="1" s="1"/>
  <c r="BH93" i="7"/>
  <c r="BG93" i="7"/>
  <c r="F32" i="7" s="1"/>
  <c r="BB57" i="1" s="1"/>
  <c r="BF93" i="7"/>
  <c r="BE93" i="7"/>
  <c r="T93" i="7"/>
  <c r="T92" i="7" s="1"/>
  <c r="R93" i="7"/>
  <c r="R92" i="7" s="1"/>
  <c r="R85" i="7" s="1"/>
  <c r="R84" i="7" s="1"/>
  <c r="P93" i="7"/>
  <c r="P92" i="7" s="1"/>
  <c r="BK93" i="7"/>
  <c r="BK92" i="7" s="1"/>
  <c r="J92" i="7" s="1"/>
  <c r="J59" i="7" s="1"/>
  <c r="J93" i="7"/>
  <c r="BI91" i="7"/>
  <c r="BH91" i="7"/>
  <c r="BG91" i="7"/>
  <c r="BF91" i="7"/>
  <c r="T91" i="7"/>
  <c r="R91" i="7"/>
  <c r="P91" i="7"/>
  <c r="BK91" i="7"/>
  <c r="J91" i="7"/>
  <c r="BE91" i="7" s="1"/>
  <c r="BI90" i="7"/>
  <c r="BH90" i="7"/>
  <c r="BG90" i="7"/>
  <c r="BF90" i="7"/>
  <c r="T90" i="7"/>
  <c r="R90" i="7"/>
  <c r="P90" i="7"/>
  <c r="BK90" i="7"/>
  <c r="J90" i="7"/>
  <c r="BE90" i="7" s="1"/>
  <c r="BI89" i="7"/>
  <c r="BH89" i="7"/>
  <c r="BG89" i="7"/>
  <c r="BF89" i="7"/>
  <c r="F31" i="7" s="1"/>
  <c r="BA57" i="1" s="1"/>
  <c r="T89" i="7"/>
  <c r="R89" i="7"/>
  <c r="P89" i="7"/>
  <c r="BK89" i="7"/>
  <c r="J89" i="7"/>
  <c r="BE89" i="7" s="1"/>
  <c r="BI87" i="7"/>
  <c r="BH87" i="7"/>
  <c r="BG87" i="7"/>
  <c r="BF87" i="7"/>
  <c r="T87" i="7"/>
  <c r="T86" i="7" s="1"/>
  <c r="R87" i="7"/>
  <c r="R86" i="7" s="1"/>
  <c r="P87" i="7"/>
  <c r="P86" i="7" s="1"/>
  <c r="BK87" i="7"/>
  <c r="J87" i="7"/>
  <c r="BE87" i="7" s="1"/>
  <c r="J80" i="7"/>
  <c r="F80" i="7"/>
  <c r="J78" i="7"/>
  <c r="F78" i="7"/>
  <c r="E76" i="7"/>
  <c r="F52" i="7"/>
  <c r="J51" i="7"/>
  <c r="F51" i="7"/>
  <c r="F49" i="7"/>
  <c r="E47" i="7"/>
  <c r="E45" i="7"/>
  <c r="J18" i="7"/>
  <c r="E18" i="7"/>
  <c r="F81" i="7" s="1"/>
  <c r="J17" i="7"/>
  <c r="J12" i="7"/>
  <c r="J49" i="7" s="1"/>
  <c r="E7" i="7"/>
  <c r="E74" i="7" s="1"/>
  <c r="R105" i="6"/>
  <c r="T99" i="6"/>
  <c r="BK94" i="6"/>
  <c r="J94" i="6" s="1"/>
  <c r="J60" i="6" s="1"/>
  <c r="BK84" i="6"/>
  <c r="AY56" i="1"/>
  <c r="AX56" i="1"/>
  <c r="BI106" i="6"/>
  <c r="BH106" i="6"/>
  <c r="BG106" i="6"/>
  <c r="BF106" i="6"/>
  <c r="T106" i="6"/>
  <c r="T105" i="6" s="1"/>
  <c r="R106" i="6"/>
  <c r="P106" i="6"/>
  <c r="P105" i="6" s="1"/>
  <c r="BK106" i="6"/>
  <c r="BK105" i="6" s="1"/>
  <c r="J105" i="6" s="1"/>
  <c r="J62" i="6" s="1"/>
  <c r="J106" i="6"/>
  <c r="BE106" i="6" s="1"/>
  <c r="BI104" i="6"/>
  <c r="BH104" i="6"/>
  <c r="BG104" i="6"/>
  <c r="BF104" i="6"/>
  <c r="BE104" i="6"/>
  <c r="T104" i="6"/>
  <c r="R104" i="6"/>
  <c r="P104" i="6"/>
  <c r="BK104" i="6"/>
  <c r="J104" i="6"/>
  <c r="BI103" i="6"/>
  <c r="BH103" i="6"/>
  <c r="BG103" i="6"/>
  <c r="BF103" i="6"/>
  <c r="BE103" i="6"/>
  <c r="T103" i="6"/>
  <c r="R103" i="6"/>
  <c r="P103" i="6"/>
  <c r="BK103" i="6"/>
  <c r="J103" i="6"/>
  <c r="BI102" i="6"/>
  <c r="BH102" i="6"/>
  <c r="BG102" i="6"/>
  <c r="BF102" i="6"/>
  <c r="BE102" i="6"/>
  <c r="T102" i="6"/>
  <c r="R102" i="6"/>
  <c r="P102" i="6"/>
  <c r="BK102" i="6"/>
  <c r="J102" i="6"/>
  <c r="BI101" i="6"/>
  <c r="BH101" i="6"/>
  <c r="BG101" i="6"/>
  <c r="BF101" i="6"/>
  <c r="BE101" i="6"/>
  <c r="T101" i="6"/>
  <c r="R101" i="6"/>
  <c r="P101" i="6"/>
  <c r="BK101" i="6"/>
  <c r="J101" i="6"/>
  <c r="BI100" i="6"/>
  <c r="BH100" i="6"/>
  <c r="BG100" i="6"/>
  <c r="BF100" i="6"/>
  <c r="BE100" i="6"/>
  <c r="T100" i="6"/>
  <c r="R100" i="6"/>
  <c r="R99" i="6" s="1"/>
  <c r="P100" i="6"/>
  <c r="P99" i="6" s="1"/>
  <c r="BK100" i="6"/>
  <c r="BK99" i="6" s="1"/>
  <c r="J99" i="6" s="1"/>
  <c r="J61" i="6" s="1"/>
  <c r="J100" i="6"/>
  <c r="BI98" i="6"/>
  <c r="BH98" i="6"/>
  <c r="BG98" i="6"/>
  <c r="BF98" i="6"/>
  <c r="T98" i="6"/>
  <c r="R98" i="6"/>
  <c r="P98" i="6"/>
  <c r="BK98" i="6"/>
  <c r="J98" i="6"/>
  <c r="BE98" i="6" s="1"/>
  <c r="BI97" i="6"/>
  <c r="BH97" i="6"/>
  <c r="BG97" i="6"/>
  <c r="BF97" i="6"/>
  <c r="T97" i="6"/>
  <c r="R97" i="6"/>
  <c r="P97" i="6"/>
  <c r="BK97" i="6"/>
  <c r="J97" i="6"/>
  <c r="BE97" i="6" s="1"/>
  <c r="BI96" i="6"/>
  <c r="BH96" i="6"/>
  <c r="BG96" i="6"/>
  <c r="BF96" i="6"/>
  <c r="T96" i="6"/>
  <c r="T94" i="6" s="1"/>
  <c r="R96" i="6"/>
  <c r="P96" i="6"/>
  <c r="BK96" i="6"/>
  <c r="J96" i="6"/>
  <c r="BE96" i="6" s="1"/>
  <c r="BI95" i="6"/>
  <c r="BH95" i="6"/>
  <c r="BG95" i="6"/>
  <c r="BF95" i="6"/>
  <c r="T95" i="6"/>
  <c r="R95" i="6"/>
  <c r="R94" i="6" s="1"/>
  <c r="P95" i="6"/>
  <c r="P94" i="6" s="1"/>
  <c r="BK95" i="6"/>
  <c r="J95" i="6"/>
  <c r="BE95" i="6" s="1"/>
  <c r="BI93" i="6"/>
  <c r="BH93" i="6"/>
  <c r="BG93" i="6"/>
  <c r="BF93" i="6"/>
  <c r="BE93" i="6"/>
  <c r="T93" i="6"/>
  <c r="R93" i="6"/>
  <c r="P93" i="6"/>
  <c r="BK93" i="6"/>
  <c r="J93" i="6"/>
  <c r="BI92" i="6"/>
  <c r="BH92" i="6"/>
  <c r="BG92" i="6"/>
  <c r="BF92" i="6"/>
  <c r="BE92" i="6"/>
  <c r="T92" i="6"/>
  <c r="R92" i="6"/>
  <c r="P92" i="6"/>
  <c r="BK92" i="6"/>
  <c r="J92" i="6"/>
  <c r="BI91" i="6"/>
  <c r="BH91" i="6"/>
  <c r="BG91" i="6"/>
  <c r="BF91" i="6"/>
  <c r="BE91" i="6"/>
  <c r="T91" i="6"/>
  <c r="R91" i="6"/>
  <c r="P91" i="6"/>
  <c r="BK91" i="6"/>
  <c r="J91" i="6"/>
  <c r="BI90" i="6"/>
  <c r="BH90" i="6"/>
  <c r="BG90" i="6"/>
  <c r="BF90" i="6"/>
  <c r="BE90" i="6"/>
  <c r="T90" i="6"/>
  <c r="R90" i="6"/>
  <c r="P90" i="6"/>
  <c r="BK90" i="6"/>
  <c r="J90" i="6"/>
  <c r="BI89" i="6"/>
  <c r="F34" i="6" s="1"/>
  <c r="BD56" i="1" s="1"/>
  <c r="BH89" i="6"/>
  <c r="BG89" i="6"/>
  <c r="F32" i="6" s="1"/>
  <c r="BB56" i="1" s="1"/>
  <c r="BF89" i="6"/>
  <c r="BE89" i="6"/>
  <c r="T89" i="6"/>
  <c r="T88" i="6" s="1"/>
  <c r="R89" i="6"/>
  <c r="R88" i="6" s="1"/>
  <c r="P89" i="6"/>
  <c r="P88" i="6" s="1"/>
  <c r="BK89" i="6"/>
  <c r="BK88" i="6" s="1"/>
  <c r="J88" i="6" s="1"/>
  <c r="J59" i="6" s="1"/>
  <c r="J89" i="6"/>
  <c r="BI87" i="6"/>
  <c r="BH87" i="6"/>
  <c r="BG87" i="6"/>
  <c r="BF87" i="6"/>
  <c r="T87" i="6"/>
  <c r="R87" i="6"/>
  <c r="P87" i="6"/>
  <c r="BK87" i="6"/>
  <c r="J87" i="6"/>
  <c r="BE87" i="6" s="1"/>
  <c r="BI86" i="6"/>
  <c r="BH86" i="6"/>
  <c r="BG86" i="6"/>
  <c r="BF86" i="6"/>
  <c r="T86" i="6"/>
  <c r="R86" i="6"/>
  <c r="P86" i="6"/>
  <c r="P84" i="6" s="1"/>
  <c r="P83" i="6" s="1"/>
  <c r="P82" i="6" s="1"/>
  <c r="AU56" i="1" s="1"/>
  <c r="BK86" i="6"/>
  <c r="J86" i="6"/>
  <c r="BE86" i="6" s="1"/>
  <c r="BI85" i="6"/>
  <c r="BH85" i="6"/>
  <c r="F33" i="6" s="1"/>
  <c r="BC56" i="1" s="1"/>
  <c r="BG85" i="6"/>
  <c r="BF85" i="6"/>
  <c r="J31" i="6" s="1"/>
  <c r="AW56" i="1" s="1"/>
  <c r="T85" i="6"/>
  <c r="T84" i="6" s="1"/>
  <c r="T83" i="6" s="1"/>
  <c r="T82" i="6" s="1"/>
  <c r="R85" i="6"/>
  <c r="R84" i="6" s="1"/>
  <c r="P85" i="6"/>
  <c r="BK85" i="6"/>
  <c r="J85" i="6"/>
  <c r="BE85" i="6" s="1"/>
  <c r="J78" i="6"/>
  <c r="F78" i="6"/>
  <c r="J76" i="6"/>
  <c r="F76" i="6"/>
  <c r="E74" i="6"/>
  <c r="F52" i="6"/>
  <c r="J51" i="6"/>
  <c r="F51" i="6"/>
  <c r="F49" i="6"/>
  <c r="E47" i="6"/>
  <c r="J18" i="6"/>
  <c r="E18" i="6"/>
  <c r="F79" i="6" s="1"/>
  <c r="J17" i="6"/>
  <c r="J12" i="6"/>
  <c r="J49" i="6" s="1"/>
  <c r="E7" i="6"/>
  <c r="E72" i="6" s="1"/>
  <c r="BK89" i="5"/>
  <c r="J89" i="5" s="1"/>
  <c r="J59" i="5" s="1"/>
  <c r="T81" i="5"/>
  <c r="BK81" i="5"/>
  <c r="AY55" i="1"/>
  <c r="AX55" i="1"/>
  <c r="BI107" i="5"/>
  <c r="BH107" i="5"/>
  <c r="BG107" i="5"/>
  <c r="BF107" i="5"/>
  <c r="BE107" i="5"/>
  <c r="T107" i="5"/>
  <c r="R107" i="5"/>
  <c r="P107" i="5"/>
  <c r="BK107" i="5"/>
  <c r="J107" i="5"/>
  <c r="BI106" i="5"/>
  <c r="BH106" i="5"/>
  <c r="BG106" i="5"/>
  <c r="BF106" i="5"/>
  <c r="BE106" i="5"/>
  <c r="T106" i="5"/>
  <c r="R106" i="5"/>
  <c r="P106" i="5"/>
  <c r="BK106" i="5"/>
  <c r="J106" i="5"/>
  <c r="BI105" i="5"/>
  <c r="BH105" i="5"/>
  <c r="BG105" i="5"/>
  <c r="BF105" i="5"/>
  <c r="BE105" i="5"/>
  <c r="T105" i="5"/>
  <c r="R105" i="5"/>
  <c r="P105" i="5"/>
  <c r="BK105" i="5"/>
  <c r="J105" i="5"/>
  <c r="BI103" i="5"/>
  <c r="BH103" i="5"/>
  <c r="BG103" i="5"/>
  <c r="BF103" i="5"/>
  <c r="BE103" i="5"/>
  <c r="T103" i="5"/>
  <c r="R103" i="5"/>
  <c r="P103" i="5"/>
  <c r="BK103" i="5"/>
  <c r="J103" i="5"/>
  <c r="BI102" i="5"/>
  <c r="BH102" i="5"/>
  <c r="BG102" i="5"/>
  <c r="BF102" i="5"/>
  <c r="BE102" i="5"/>
  <c r="T102" i="5"/>
  <c r="T101" i="5" s="1"/>
  <c r="R102" i="5"/>
  <c r="R101" i="5" s="1"/>
  <c r="P102" i="5"/>
  <c r="P101" i="5" s="1"/>
  <c r="BK102" i="5"/>
  <c r="BK101" i="5" s="1"/>
  <c r="J101" i="5" s="1"/>
  <c r="J60" i="5" s="1"/>
  <c r="J102" i="5"/>
  <c r="BI100" i="5"/>
  <c r="BH100" i="5"/>
  <c r="BG100" i="5"/>
  <c r="BF100" i="5"/>
  <c r="T100" i="5"/>
  <c r="R100" i="5"/>
  <c r="P100" i="5"/>
  <c r="BK100" i="5"/>
  <c r="J100" i="5"/>
  <c r="BE100" i="5" s="1"/>
  <c r="BI99" i="5"/>
  <c r="BH99" i="5"/>
  <c r="BG99" i="5"/>
  <c r="BF99" i="5"/>
  <c r="T99" i="5"/>
  <c r="R99" i="5"/>
  <c r="P99" i="5"/>
  <c r="BK99" i="5"/>
  <c r="J99" i="5"/>
  <c r="BE99" i="5" s="1"/>
  <c r="BI98" i="5"/>
  <c r="BH98" i="5"/>
  <c r="BG98" i="5"/>
  <c r="BF98" i="5"/>
  <c r="T98" i="5"/>
  <c r="R98" i="5"/>
  <c r="P98" i="5"/>
  <c r="BK98" i="5"/>
  <c r="J98" i="5"/>
  <c r="BE98" i="5" s="1"/>
  <c r="BI97" i="5"/>
  <c r="BH97" i="5"/>
  <c r="BG97" i="5"/>
  <c r="BF97" i="5"/>
  <c r="T97" i="5"/>
  <c r="R97" i="5"/>
  <c r="P97" i="5"/>
  <c r="BK97" i="5"/>
  <c r="J97" i="5"/>
  <c r="BE97" i="5" s="1"/>
  <c r="BI96" i="5"/>
  <c r="BH96" i="5"/>
  <c r="BG96" i="5"/>
  <c r="BF96" i="5"/>
  <c r="T96" i="5"/>
  <c r="R96" i="5"/>
  <c r="P96" i="5"/>
  <c r="BK96" i="5"/>
  <c r="J96" i="5"/>
  <c r="BE96" i="5" s="1"/>
  <c r="BI94" i="5"/>
  <c r="BH94" i="5"/>
  <c r="BG94" i="5"/>
  <c r="BF94" i="5"/>
  <c r="T94" i="5"/>
  <c r="R94" i="5"/>
  <c r="P94" i="5"/>
  <c r="BK94" i="5"/>
  <c r="J94" i="5"/>
  <c r="BE94" i="5" s="1"/>
  <c r="BI92" i="5"/>
  <c r="BH92" i="5"/>
  <c r="BG92" i="5"/>
  <c r="BF92" i="5"/>
  <c r="T92" i="5"/>
  <c r="R92" i="5"/>
  <c r="P92" i="5"/>
  <c r="BK92" i="5"/>
  <c r="J92" i="5"/>
  <c r="BE92" i="5" s="1"/>
  <c r="BI91" i="5"/>
  <c r="BH91" i="5"/>
  <c r="BG91" i="5"/>
  <c r="BF91" i="5"/>
  <c r="T91" i="5"/>
  <c r="R91" i="5"/>
  <c r="P91" i="5"/>
  <c r="P89" i="5" s="1"/>
  <c r="BK91" i="5"/>
  <c r="J91" i="5"/>
  <c r="BE91" i="5" s="1"/>
  <c r="BI90" i="5"/>
  <c r="BH90" i="5"/>
  <c r="BG90" i="5"/>
  <c r="BF90" i="5"/>
  <c r="T90" i="5"/>
  <c r="T89" i="5" s="1"/>
  <c r="R90" i="5"/>
  <c r="R89" i="5" s="1"/>
  <c r="P90" i="5"/>
  <c r="BK90" i="5"/>
  <c r="J90" i="5"/>
  <c r="BE90" i="5" s="1"/>
  <c r="BI86" i="5"/>
  <c r="BH86" i="5"/>
  <c r="BG86" i="5"/>
  <c r="BF86" i="5"/>
  <c r="BE86" i="5"/>
  <c r="T86" i="5"/>
  <c r="R86" i="5"/>
  <c r="P86" i="5"/>
  <c r="BK86" i="5"/>
  <c r="J86" i="5"/>
  <c r="BI84" i="5"/>
  <c r="BH84" i="5"/>
  <c r="BG84" i="5"/>
  <c r="BF84" i="5"/>
  <c r="BE84" i="5"/>
  <c r="T84" i="5"/>
  <c r="T83" i="5" s="1"/>
  <c r="R84" i="5"/>
  <c r="R83" i="5" s="1"/>
  <c r="P84" i="5"/>
  <c r="P83" i="5" s="1"/>
  <c r="BK84" i="5"/>
  <c r="BK83" i="5" s="1"/>
  <c r="J83" i="5" s="1"/>
  <c r="J58" i="5" s="1"/>
  <c r="J84" i="5"/>
  <c r="BI82" i="5"/>
  <c r="BH82" i="5"/>
  <c r="F33" i="5" s="1"/>
  <c r="BC55" i="1" s="1"/>
  <c r="BG82" i="5"/>
  <c r="BF82" i="5"/>
  <c r="F31" i="5" s="1"/>
  <c r="BA55" i="1" s="1"/>
  <c r="T82" i="5"/>
  <c r="R82" i="5"/>
  <c r="R81" i="5" s="1"/>
  <c r="P82" i="5"/>
  <c r="P81" i="5" s="1"/>
  <c r="P80" i="5" s="1"/>
  <c r="AU55" i="1" s="1"/>
  <c r="BK82" i="5"/>
  <c r="J82" i="5"/>
  <c r="BE82" i="5" s="1"/>
  <c r="F77" i="5"/>
  <c r="J76" i="5"/>
  <c r="F76" i="5"/>
  <c r="F74" i="5"/>
  <c r="E72" i="5"/>
  <c r="E70" i="5"/>
  <c r="J51" i="5"/>
  <c r="F51" i="5"/>
  <c r="J49" i="5"/>
  <c r="F49" i="5"/>
  <c r="E47" i="5"/>
  <c r="J18" i="5"/>
  <c r="E18" i="5"/>
  <c r="F52" i="5" s="1"/>
  <c r="J17" i="5"/>
  <c r="J12" i="5"/>
  <c r="J74" i="5" s="1"/>
  <c r="E7" i="5"/>
  <c r="E45" i="5" s="1"/>
  <c r="BK164" i="4"/>
  <c r="J164" i="4" s="1"/>
  <c r="J66" i="4" s="1"/>
  <c r="R156" i="4"/>
  <c r="BK154" i="4"/>
  <c r="J154" i="4" s="1"/>
  <c r="J64" i="4" s="1"/>
  <c r="J152" i="4"/>
  <c r="J63" i="4" s="1"/>
  <c r="BK141" i="4"/>
  <c r="J141" i="4" s="1"/>
  <c r="J62" i="4" s="1"/>
  <c r="BK126" i="4"/>
  <c r="J126" i="4" s="1"/>
  <c r="J60" i="4" s="1"/>
  <c r="BK98" i="4"/>
  <c r="J98" i="4" s="1"/>
  <c r="J58" i="4" s="1"/>
  <c r="AY54" i="1"/>
  <c r="AX54" i="1"/>
  <c r="BI171" i="4"/>
  <c r="BH171" i="4"/>
  <c r="BG171" i="4"/>
  <c r="BF171" i="4"/>
  <c r="T171" i="4"/>
  <c r="R171" i="4"/>
  <c r="P171" i="4"/>
  <c r="BK171" i="4"/>
  <c r="J171" i="4"/>
  <c r="BE171" i="4" s="1"/>
  <c r="BI170" i="4"/>
  <c r="BH170" i="4"/>
  <c r="BG170" i="4"/>
  <c r="BF170" i="4"/>
  <c r="T170" i="4"/>
  <c r="R170" i="4"/>
  <c r="P170" i="4"/>
  <c r="BK170" i="4"/>
  <c r="J170" i="4"/>
  <c r="BE170" i="4" s="1"/>
  <c r="BI169" i="4"/>
  <c r="BH169" i="4"/>
  <c r="BG169" i="4"/>
  <c r="BF169" i="4"/>
  <c r="T169" i="4"/>
  <c r="R169" i="4"/>
  <c r="P169" i="4"/>
  <c r="BK169" i="4"/>
  <c r="J169" i="4"/>
  <c r="BE169" i="4" s="1"/>
  <c r="BI166" i="4"/>
  <c r="BH166" i="4"/>
  <c r="BG166" i="4"/>
  <c r="BF166" i="4"/>
  <c r="T166" i="4"/>
  <c r="R166" i="4"/>
  <c r="P166" i="4"/>
  <c r="BK166" i="4"/>
  <c r="J166" i="4"/>
  <c r="BE166" i="4" s="1"/>
  <c r="BI165" i="4"/>
  <c r="BH165" i="4"/>
  <c r="BG165" i="4"/>
  <c r="BF165" i="4"/>
  <c r="T165" i="4"/>
  <c r="T164" i="4" s="1"/>
  <c r="R165" i="4"/>
  <c r="R164" i="4" s="1"/>
  <c r="P165" i="4"/>
  <c r="P164" i="4" s="1"/>
  <c r="BK165" i="4"/>
  <c r="J165" i="4"/>
  <c r="BE165" i="4" s="1"/>
  <c r="BI162" i="4"/>
  <c r="BH162" i="4"/>
  <c r="BG162" i="4"/>
  <c r="BF162" i="4"/>
  <c r="BE162" i="4"/>
  <c r="T162" i="4"/>
  <c r="R162" i="4"/>
  <c r="P162" i="4"/>
  <c r="BK162" i="4"/>
  <c r="J162" i="4"/>
  <c r="BI161" i="4"/>
  <c r="BH161" i="4"/>
  <c r="BG161" i="4"/>
  <c r="BF161" i="4"/>
  <c r="BE161" i="4"/>
  <c r="T161" i="4"/>
  <c r="R161" i="4"/>
  <c r="P161" i="4"/>
  <c r="BK161" i="4"/>
  <c r="J161" i="4"/>
  <c r="BI160" i="4"/>
  <c r="BH160" i="4"/>
  <c r="BG160" i="4"/>
  <c r="BF160" i="4"/>
  <c r="BE160" i="4"/>
  <c r="T160" i="4"/>
  <c r="R160" i="4"/>
  <c r="P160" i="4"/>
  <c r="BK160" i="4"/>
  <c r="J160" i="4"/>
  <c r="BI157" i="4"/>
  <c r="BH157" i="4"/>
  <c r="BG157" i="4"/>
  <c r="BF157" i="4"/>
  <c r="BE157" i="4"/>
  <c r="T157" i="4"/>
  <c r="T156" i="4" s="1"/>
  <c r="R157" i="4"/>
  <c r="P157" i="4"/>
  <c r="P156" i="4" s="1"/>
  <c r="BK157" i="4"/>
  <c r="BK156" i="4" s="1"/>
  <c r="J156" i="4" s="1"/>
  <c r="J65" i="4" s="1"/>
  <c r="J157" i="4"/>
  <c r="BI155" i="4"/>
  <c r="BH155" i="4"/>
  <c r="BG155" i="4"/>
  <c r="BF155" i="4"/>
  <c r="T155" i="4"/>
  <c r="T154" i="4" s="1"/>
  <c r="R155" i="4"/>
  <c r="R154" i="4" s="1"/>
  <c r="P155" i="4"/>
  <c r="P154" i="4" s="1"/>
  <c r="BK155" i="4"/>
  <c r="J155" i="4"/>
  <c r="BE155" i="4" s="1"/>
  <c r="BI153" i="4"/>
  <c r="BH153" i="4"/>
  <c r="BG153" i="4"/>
  <c r="BF153" i="4"/>
  <c r="BE153" i="4"/>
  <c r="T153" i="4"/>
  <c r="T152" i="4" s="1"/>
  <c r="R153" i="4"/>
  <c r="R152" i="4" s="1"/>
  <c r="P153" i="4"/>
  <c r="P152" i="4" s="1"/>
  <c r="BK153" i="4"/>
  <c r="BK152" i="4" s="1"/>
  <c r="J153" i="4"/>
  <c r="BI151" i="4"/>
  <c r="BH151" i="4"/>
  <c r="BG151" i="4"/>
  <c r="BF151" i="4"/>
  <c r="T151" i="4"/>
  <c r="R151" i="4"/>
  <c r="P151" i="4"/>
  <c r="BK151" i="4"/>
  <c r="J151" i="4"/>
  <c r="BE151" i="4" s="1"/>
  <c r="BI147" i="4"/>
  <c r="BH147" i="4"/>
  <c r="BG147" i="4"/>
  <c r="BF147" i="4"/>
  <c r="T147" i="4"/>
  <c r="R147" i="4"/>
  <c r="P147" i="4"/>
  <c r="BK147" i="4"/>
  <c r="J147" i="4"/>
  <c r="BE147" i="4" s="1"/>
  <c r="BI144" i="4"/>
  <c r="BH144" i="4"/>
  <c r="BG144" i="4"/>
  <c r="BF144" i="4"/>
  <c r="T144" i="4"/>
  <c r="R144" i="4"/>
  <c r="P144" i="4"/>
  <c r="P141" i="4" s="1"/>
  <c r="BK144" i="4"/>
  <c r="J144" i="4"/>
  <c r="BE144" i="4" s="1"/>
  <c r="BI142" i="4"/>
  <c r="BH142" i="4"/>
  <c r="BG142" i="4"/>
  <c r="BF142" i="4"/>
  <c r="T142" i="4"/>
  <c r="T141" i="4" s="1"/>
  <c r="R142" i="4"/>
  <c r="R141" i="4" s="1"/>
  <c r="P142" i="4"/>
  <c r="BK142" i="4"/>
  <c r="J142" i="4"/>
  <c r="BE142" i="4" s="1"/>
  <c r="BI138" i="4"/>
  <c r="BH138" i="4"/>
  <c r="BG138" i="4"/>
  <c r="BF138" i="4"/>
  <c r="BE138" i="4"/>
  <c r="T138" i="4"/>
  <c r="R138" i="4"/>
  <c r="P138" i="4"/>
  <c r="BK138" i="4"/>
  <c r="J138" i="4"/>
  <c r="BI137" i="4"/>
  <c r="BH137" i="4"/>
  <c r="BG137" i="4"/>
  <c r="BF137" i="4"/>
  <c r="BE137" i="4"/>
  <c r="T137" i="4"/>
  <c r="R137" i="4"/>
  <c r="P137" i="4"/>
  <c r="BK137" i="4"/>
  <c r="J137" i="4"/>
  <c r="BI134" i="4"/>
  <c r="BH134" i="4"/>
  <c r="BG134" i="4"/>
  <c r="BF134" i="4"/>
  <c r="BE134" i="4"/>
  <c r="T134" i="4"/>
  <c r="T133" i="4" s="1"/>
  <c r="R134" i="4"/>
  <c r="R133" i="4" s="1"/>
  <c r="P134" i="4"/>
  <c r="P133" i="4" s="1"/>
  <c r="BK134" i="4"/>
  <c r="BK133" i="4" s="1"/>
  <c r="J133" i="4" s="1"/>
  <c r="J61" i="4" s="1"/>
  <c r="J134" i="4"/>
  <c r="BI132" i="4"/>
  <c r="BH132" i="4"/>
  <c r="BG132" i="4"/>
  <c r="BF132" i="4"/>
  <c r="T132" i="4"/>
  <c r="R132" i="4"/>
  <c r="P132" i="4"/>
  <c r="BK132" i="4"/>
  <c r="J132" i="4"/>
  <c r="BE132" i="4" s="1"/>
  <c r="BI130" i="4"/>
  <c r="BH130" i="4"/>
  <c r="BG130" i="4"/>
  <c r="BF130" i="4"/>
  <c r="T130" i="4"/>
  <c r="T126" i="4" s="1"/>
  <c r="R130" i="4"/>
  <c r="P130" i="4"/>
  <c r="BK130" i="4"/>
  <c r="J130" i="4"/>
  <c r="BE130" i="4" s="1"/>
  <c r="BI127" i="4"/>
  <c r="BH127" i="4"/>
  <c r="BG127" i="4"/>
  <c r="BF127" i="4"/>
  <c r="T127" i="4"/>
  <c r="R127" i="4"/>
  <c r="R126" i="4" s="1"/>
  <c r="P127" i="4"/>
  <c r="P126" i="4" s="1"/>
  <c r="BK127" i="4"/>
  <c r="J127" i="4"/>
  <c r="BE127" i="4" s="1"/>
  <c r="BI122" i="4"/>
  <c r="BH122" i="4"/>
  <c r="BG122" i="4"/>
  <c r="BF122" i="4"/>
  <c r="BE122" i="4"/>
  <c r="T122" i="4"/>
  <c r="R122" i="4"/>
  <c r="P122" i="4"/>
  <c r="BK122" i="4"/>
  <c r="J122" i="4"/>
  <c r="BI121" i="4"/>
  <c r="BH121" i="4"/>
  <c r="BG121" i="4"/>
  <c r="BF121" i="4"/>
  <c r="BE121" i="4"/>
  <c r="T121" i="4"/>
  <c r="R121" i="4"/>
  <c r="P121" i="4"/>
  <c r="BK121" i="4"/>
  <c r="J121" i="4"/>
  <c r="BI118" i="4"/>
  <c r="BH118" i="4"/>
  <c r="BG118" i="4"/>
  <c r="BF118" i="4"/>
  <c r="BE118" i="4"/>
  <c r="T118" i="4"/>
  <c r="R118" i="4"/>
  <c r="P118" i="4"/>
  <c r="BK118" i="4"/>
  <c r="J118" i="4"/>
  <c r="BI116" i="4"/>
  <c r="BH116" i="4"/>
  <c r="BG116" i="4"/>
  <c r="BF116" i="4"/>
  <c r="BE116" i="4"/>
  <c r="T116" i="4"/>
  <c r="R116" i="4"/>
  <c r="P116" i="4"/>
  <c r="BK116" i="4"/>
  <c r="J116" i="4"/>
  <c r="BI115" i="4"/>
  <c r="BH115" i="4"/>
  <c r="BG115" i="4"/>
  <c r="BF115" i="4"/>
  <c r="BE115" i="4"/>
  <c r="T115" i="4"/>
  <c r="R115" i="4"/>
  <c r="P115" i="4"/>
  <c r="BK115" i="4"/>
  <c r="J115" i="4"/>
  <c r="BI111" i="4"/>
  <c r="BH111" i="4"/>
  <c r="BG111" i="4"/>
  <c r="BF111" i="4"/>
  <c r="BE111" i="4"/>
  <c r="T111" i="4"/>
  <c r="T110" i="4" s="1"/>
  <c r="R111" i="4"/>
  <c r="R110" i="4" s="1"/>
  <c r="P111" i="4"/>
  <c r="P110" i="4" s="1"/>
  <c r="BK111" i="4"/>
  <c r="BK110" i="4" s="1"/>
  <c r="J110" i="4" s="1"/>
  <c r="J59" i="4" s="1"/>
  <c r="J111" i="4"/>
  <c r="BI109" i="4"/>
  <c r="BH109" i="4"/>
  <c r="BG109" i="4"/>
  <c r="BF109" i="4"/>
  <c r="T109" i="4"/>
  <c r="R109" i="4"/>
  <c r="P109" i="4"/>
  <c r="BK109" i="4"/>
  <c r="J109" i="4"/>
  <c r="BE109" i="4" s="1"/>
  <c r="BI107" i="4"/>
  <c r="BH107" i="4"/>
  <c r="BG107" i="4"/>
  <c r="BF107" i="4"/>
  <c r="T107" i="4"/>
  <c r="R107" i="4"/>
  <c r="P107" i="4"/>
  <c r="BK107" i="4"/>
  <c r="J107" i="4"/>
  <c r="BE107" i="4" s="1"/>
  <c r="BI104" i="4"/>
  <c r="BH104" i="4"/>
  <c r="BG104" i="4"/>
  <c r="BF104" i="4"/>
  <c r="T104" i="4"/>
  <c r="R104" i="4"/>
  <c r="P104" i="4"/>
  <c r="BK104" i="4"/>
  <c r="J104" i="4"/>
  <c r="BE104" i="4" s="1"/>
  <c r="BI102" i="4"/>
  <c r="BH102" i="4"/>
  <c r="BG102" i="4"/>
  <c r="BF102" i="4"/>
  <c r="T102" i="4"/>
  <c r="R102" i="4"/>
  <c r="P102" i="4"/>
  <c r="P98" i="4" s="1"/>
  <c r="BK102" i="4"/>
  <c r="J102" i="4"/>
  <c r="BE102" i="4" s="1"/>
  <c r="BI99" i="4"/>
  <c r="BH99" i="4"/>
  <c r="BG99" i="4"/>
  <c r="BF99" i="4"/>
  <c r="F31" i="4" s="1"/>
  <c r="BA54" i="1" s="1"/>
  <c r="T99" i="4"/>
  <c r="T98" i="4" s="1"/>
  <c r="R99" i="4"/>
  <c r="R98" i="4" s="1"/>
  <c r="P99" i="4"/>
  <c r="BK99" i="4"/>
  <c r="J99" i="4"/>
  <c r="BE99" i="4" s="1"/>
  <c r="BI96" i="4"/>
  <c r="BH96" i="4"/>
  <c r="BG96" i="4"/>
  <c r="BF96" i="4"/>
  <c r="BE96" i="4"/>
  <c r="T96" i="4"/>
  <c r="R96" i="4"/>
  <c r="P96" i="4"/>
  <c r="BK96" i="4"/>
  <c r="J96" i="4"/>
  <c r="BI95" i="4"/>
  <c r="BH95" i="4"/>
  <c r="BG95" i="4"/>
  <c r="BF95" i="4"/>
  <c r="BE95" i="4"/>
  <c r="T95" i="4"/>
  <c r="R95" i="4"/>
  <c r="P95" i="4"/>
  <c r="BK95" i="4"/>
  <c r="J95" i="4"/>
  <c r="BI94" i="4"/>
  <c r="BH94" i="4"/>
  <c r="BG94" i="4"/>
  <c r="BF94" i="4"/>
  <c r="BE94" i="4"/>
  <c r="T94" i="4"/>
  <c r="R94" i="4"/>
  <c r="P94" i="4"/>
  <c r="BK94" i="4"/>
  <c r="J94" i="4"/>
  <c r="BI91" i="4"/>
  <c r="BH91" i="4"/>
  <c r="BG91" i="4"/>
  <c r="BF91" i="4"/>
  <c r="BE91" i="4"/>
  <c r="T91" i="4"/>
  <c r="R91" i="4"/>
  <c r="P91" i="4"/>
  <c r="BK91" i="4"/>
  <c r="J91" i="4"/>
  <c r="BI90" i="4"/>
  <c r="BH90" i="4"/>
  <c r="BG90" i="4"/>
  <c r="BF90" i="4"/>
  <c r="BE90" i="4"/>
  <c r="T90" i="4"/>
  <c r="R90" i="4"/>
  <c r="P90" i="4"/>
  <c r="BK90" i="4"/>
  <c r="J90" i="4"/>
  <c r="BI88" i="4"/>
  <c r="F34" i="4" s="1"/>
  <c r="BD54" i="1" s="1"/>
  <c r="BH88" i="4"/>
  <c r="BG88" i="4"/>
  <c r="F32" i="4" s="1"/>
  <c r="BB54" i="1" s="1"/>
  <c r="BF88" i="4"/>
  <c r="BE88" i="4"/>
  <c r="J30" i="4" s="1"/>
  <c r="AV54" i="1" s="1"/>
  <c r="T88" i="4"/>
  <c r="T87" i="4" s="1"/>
  <c r="R88" i="4"/>
  <c r="R87" i="4" s="1"/>
  <c r="R86" i="4" s="1"/>
  <c r="P88" i="4"/>
  <c r="P87" i="4" s="1"/>
  <c r="BK88" i="4"/>
  <c r="BK87" i="4" s="1"/>
  <c r="J87" i="4" s="1"/>
  <c r="J57" i="4" s="1"/>
  <c r="J88" i="4"/>
  <c r="J82" i="4"/>
  <c r="F82" i="4"/>
  <c r="J80" i="4"/>
  <c r="F80" i="4"/>
  <c r="E78" i="4"/>
  <c r="F52" i="4"/>
  <c r="J51" i="4"/>
  <c r="F51" i="4"/>
  <c r="F49" i="4"/>
  <c r="E47" i="4"/>
  <c r="J18" i="4"/>
  <c r="E18" i="4"/>
  <c r="F83" i="4" s="1"/>
  <c r="J17" i="4"/>
  <c r="J12" i="4"/>
  <c r="J49" i="4" s="1"/>
  <c r="E7" i="4"/>
  <c r="E76" i="4" s="1"/>
  <c r="J152" i="3"/>
  <c r="J70" i="3" s="1"/>
  <c r="BK148" i="3"/>
  <c r="J148" i="3" s="1"/>
  <c r="J69" i="3" s="1"/>
  <c r="R144" i="3"/>
  <c r="BK143" i="3"/>
  <c r="J143" i="3" s="1"/>
  <c r="J67" i="3" s="1"/>
  <c r="BK135" i="3"/>
  <c r="J135" i="3" s="1"/>
  <c r="J65" i="3" s="1"/>
  <c r="R128" i="3"/>
  <c r="BK117" i="3"/>
  <c r="J117" i="3" s="1"/>
  <c r="J63" i="3" s="1"/>
  <c r="J115" i="3"/>
  <c r="J62" i="3" s="1"/>
  <c r="BK113" i="3"/>
  <c r="J113" i="3" s="1"/>
  <c r="J61" i="3" s="1"/>
  <c r="R109" i="3"/>
  <c r="BK98" i="3"/>
  <c r="J98" i="3" s="1"/>
  <c r="J59" i="3" s="1"/>
  <c r="AY53" i="1"/>
  <c r="AX53" i="1"/>
  <c r="BI157" i="3"/>
  <c r="BH157" i="3"/>
  <c r="BG157" i="3"/>
  <c r="BF157" i="3"/>
  <c r="BE157" i="3"/>
  <c r="T157" i="3"/>
  <c r="R157" i="3"/>
  <c r="P157" i="3"/>
  <c r="BK157" i="3"/>
  <c r="J157" i="3"/>
  <c r="BI155" i="3"/>
  <c r="BH155" i="3"/>
  <c r="BG155" i="3"/>
  <c r="BF155" i="3"/>
  <c r="BE155" i="3"/>
  <c r="T155" i="3"/>
  <c r="R155" i="3"/>
  <c r="P155" i="3"/>
  <c r="BK155" i="3"/>
  <c r="J155" i="3"/>
  <c r="BI153" i="3"/>
  <c r="BH153" i="3"/>
  <c r="BG153" i="3"/>
  <c r="BF153" i="3"/>
  <c r="BE153" i="3"/>
  <c r="T153" i="3"/>
  <c r="T152" i="3" s="1"/>
  <c r="R153" i="3"/>
  <c r="R152" i="3" s="1"/>
  <c r="P153" i="3"/>
  <c r="P152" i="3" s="1"/>
  <c r="BK153" i="3"/>
  <c r="BK152" i="3" s="1"/>
  <c r="J153" i="3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T149" i="3"/>
  <c r="T148" i="3" s="1"/>
  <c r="R149" i="3"/>
  <c r="R148" i="3" s="1"/>
  <c r="P149" i="3"/>
  <c r="P148" i="3" s="1"/>
  <c r="BK149" i="3"/>
  <c r="J149" i="3"/>
  <c r="BE149" i="3" s="1"/>
  <c r="BI147" i="3"/>
  <c r="BH147" i="3"/>
  <c r="BG147" i="3"/>
  <c r="BF147" i="3"/>
  <c r="BE147" i="3"/>
  <c r="T147" i="3"/>
  <c r="R147" i="3"/>
  <c r="P147" i="3"/>
  <c r="BK147" i="3"/>
  <c r="J147" i="3"/>
  <c r="BI146" i="3"/>
  <c r="BH146" i="3"/>
  <c r="BG146" i="3"/>
  <c r="BF146" i="3"/>
  <c r="BE146" i="3"/>
  <c r="T146" i="3"/>
  <c r="R146" i="3"/>
  <c r="P146" i="3"/>
  <c r="BK146" i="3"/>
  <c r="J146" i="3"/>
  <c r="BI145" i="3"/>
  <c r="BH145" i="3"/>
  <c r="BG145" i="3"/>
  <c r="BF145" i="3"/>
  <c r="BE145" i="3"/>
  <c r="T145" i="3"/>
  <c r="T144" i="3" s="1"/>
  <c r="T143" i="3" s="1"/>
  <c r="R145" i="3"/>
  <c r="P145" i="3"/>
  <c r="P144" i="3" s="1"/>
  <c r="P143" i="3" s="1"/>
  <c r="BK145" i="3"/>
  <c r="BK144" i="3" s="1"/>
  <c r="J144" i="3" s="1"/>
  <c r="J68" i="3" s="1"/>
  <c r="J145" i="3"/>
  <c r="BI142" i="3"/>
  <c r="BH142" i="3"/>
  <c r="BG142" i="3"/>
  <c r="BF142" i="3"/>
  <c r="BE142" i="3"/>
  <c r="T142" i="3"/>
  <c r="T141" i="3" s="1"/>
  <c r="R142" i="3"/>
  <c r="R141" i="3" s="1"/>
  <c r="P142" i="3"/>
  <c r="P141" i="3" s="1"/>
  <c r="BK142" i="3"/>
  <c r="BK141" i="3" s="1"/>
  <c r="J141" i="3" s="1"/>
  <c r="J66" i="3" s="1"/>
  <c r="J142" i="3"/>
  <c r="BI139" i="3"/>
  <c r="BH139" i="3"/>
  <c r="BG139" i="3"/>
  <c r="BF139" i="3"/>
  <c r="T139" i="3"/>
  <c r="R139" i="3"/>
  <c r="P139" i="3"/>
  <c r="BK139" i="3"/>
  <c r="J139" i="3"/>
  <c r="BE139" i="3" s="1"/>
  <c r="BI136" i="3"/>
  <c r="BH136" i="3"/>
  <c r="BG136" i="3"/>
  <c r="BF136" i="3"/>
  <c r="T136" i="3"/>
  <c r="T135" i="3" s="1"/>
  <c r="R136" i="3"/>
  <c r="R135" i="3" s="1"/>
  <c r="P136" i="3"/>
  <c r="P135" i="3" s="1"/>
  <c r="BK136" i="3"/>
  <c r="J136" i="3"/>
  <c r="BE136" i="3" s="1"/>
  <c r="BI134" i="3"/>
  <c r="BH134" i="3"/>
  <c r="BG134" i="3"/>
  <c r="BF134" i="3"/>
  <c r="BE134" i="3"/>
  <c r="T134" i="3"/>
  <c r="R134" i="3"/>
  <c r="P134" i="3"/>
  <c r="BK134" i="3"/>
  <c r="J134" i="3"/>
  <c r="BI133" i="3"/>
  <c r="BH133" i="3"/>
  <c r="BG133" i="3"/>
  <c r="BF133" i="3"/>
  <c r="BE133" i="3"/>
  <c r="T133" i="3"/>
  <c r="R133" i="3"/>
  <c r="P133" i="3"/>
  <c r="BK133" i="3"/>
  <c r="J133" i="3"/>
  <c r="BI132" i="3"/>
  <c r="BH132" i="3"/>
  <c r="BG132" i="3"/>
  <c r="BF132" i="3"/>
  <c r="BE132" i="3"/>
  <c r="T132" i="3"/>
  <c r="R132" i="3"/>
  <c r="P132" i="3"/>
  <c r="BK132" i="3"/>
  <c r="J132" i="3"/>
  <c r="BI130" i="3"/>
  <c r="BH130" i="3"/>
  <c r="BG130" i="3"/>
  <c r="BF130" i="3"/>
  <c r="BE130" i="3"/>
  <c r="T130" i="3"/>
  <c r="R130" i="3"/>
  <c r="P130" i="3"/>
  <c r="BK130" i="3"/>
  <c r="J130" i="3"/>
  <c r="BI129" i="3"/>
  <c r="BH129" i="3"/>
  <c r="BG129" i="3"/>
  <c r="BF129" i="3"/>
  <c r="BE129" i="3"/>
  <c r="T129" i="3"/>
  <c r="T128" i="3" s="1"/>
  <c r="R129" i="3"/>
  <c r="P129" i="3"/>
  <c r="P128" i="3" s="1"/>
  <c r="BK129" i="3"/>
  <c r="BK128" i="3" s="1"/>
  <c r="J128" i="3" s="1"/>
  <c r="J64" i="3" s="1"/>
  <c r="J129" i="3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T125" i="3"/>
  <c r="R125" i="3"/>
  <c r="P125" i="3"/>
  <c r="BK125" i="3"/>
  <c r="J125" i="3"/>
  <c r="BE125" i="3" s="1"/>
  <c r="BI124" i="3"/>
  <c r="BH124" i="3"/>
  <c r="BG124" i="3"/>
  <c r="BF124" i="3"/>
  <c r="T124" i="3"/>
  <c r="R124" i="3"/>
  <c r="P124" i="3"/>
  <c r="BK124" i="3"/>
  <c r="J124" i="3"/>
  <c r="BE124" i="3" s="1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 s="1"/>
  <c r="BI118" i="3"/>
  <c r="BH118" i="3"/>
  <c r="BG118" i="3"/>
  <c r="BF118" i="3"/>
  <c r="T118" i="3"/>
  <c r="T117" i="3" s="1"/>
  <c r="R118" i="3"/>
  <c r="R117" i="3" s="1"/>
  <c r="P118" i="3"/>
  <c r="P117" i="3" s="1"/>
  <c r="BK118" i="3"/>
  <c r="J118" i="3"/>
  <c r="BE118" i="3" s="1"/>
  <c r="BI116" i="3"/>
  <c r="BH116" i="3"/>
  <c r="BG116" i="3"/>
  <c r="BF116" i="3"/>
  <c r="BE116" i="3"/>
  <c r="T116" i="3"/>
  <c r="T115" i="3" s="1"/>
  <c r="R116" i="3"/>
  <c r="R115" i="3" s="1"/>
  <c r="P116" i="3"/>
  <c r="P115" i="3" s="1"/>
  <c r="BK116" i="3"/>
  <c r="BK115" i="3" s="1"/>
  <c r="J116" i="3"/>
  <c r="BI114" i="3"/>
  <c r="BH114" i="3"/>
  <c r="BG114" i="3"/>
  <c r="BF114" i="3"/>
  <c r="T114" i="3"/>
  <c r="T113" i="3" s="1"/>
  <c r="R114" i="3"/>
  <c r="R113" i="3" s="1"/>
  <c r="P114" i="3"/>
  <c r="P113" i="3" s="1"/>
  <c r="BK114" i="3"/>
  <c r="J114" i="3"/>
  <c r="BE114" i="3" s="1"/>
  <c r="BI112" i="3"/>
  <c r="BH112" i="3"/>
  <c r="BG112" i="3"/>
  <c r="BF112" i="3"/>
  <c r="BE112" i="3"/>
  <c r="T112" i="3"/>
  <c r="R112" i="3"/>
  <c r="P112" i="3"/>
  <c r="BK112" i="3"/>
  <c r="J112" i="3"/>
  <c r="BI110" i="3"/>
  <c r="BH110" i="3"/>
  <c r="BG110" i="3"/>
  <c r="BF110" i="3"/>
  <c r="BE110" i="3"/>
  <c r="T110" i="3"/>
  <c r="T109" i="3" s="1"/>
  <c r="R110" i="3"/>
  <c r="P110" i="3"/>
  <c r="P109" i="3" s="1"/>
  <c r="BK110" i="3"/>
  <c r="BK109" i="3" s="1"/>
  <c r="J109" i="3" s="1"/>
  <c r="J60" i="3" s="1"/>
  <c r="J110" i="3"/>
  <c r="BI108" i="3"/>
  <c r="BH108" i="3"/>
  <c r="BG108" i="3"/>
  <c r="BF108" i="3"/>
  <c r="T108" i="3"/>
  <c r="T98" i="3" s="1"/>
  <c r="R108" i="3"/>
  <c r="P108" i="3"/>
  <c r="BK108" i="3"/>
  <c r="J108" i="3"/>
  <c r="BE108" i="3" s="1"/>
  <c r="BI99" i="3"/>
  <c r="BH99" i="3"/>
  <c r="F33" i="3" s="1"/>
  <c r="BC53" i="1" s="1"/>
  <c r="BG99" i="3"/>
  <c r="BF99" i="3"/>
  <c r="J31" i="3" s="1"/>
  <c r="AW53" i="1" s="1"/>
  <c r="T99" i="3"/>
  <c r="R99" i="3"/>
  <c r="R98" i="3" s="1"/>
  <c r="P99" i="3"/>
  <c r="P98" i="3" s="1"/>
  <c r="P91" i="3" s="1"/>
  <c r="P90" i="3" s="1"/>
  <c r="AU53" i="1" s="1"/>
  <c r="BK99" i="3"/>
  <c r="J99" i="3"/>
  <c r="BE99" i="3" s="1"/>
  <c r="BI97" i="3"/>
  <c r="BH97" i="3"/>
  <c r="BG97" i="3"/>
  <c r="BF97" i="3"/>
  <c r="BE97" i="3"/>
  <c r="T97" i="3"/>
  <c r="R97" i="3"/>
  <c r="P97" i="3"/>
  <c r="BK97" i="3"/>
  <c r="J97" i="3"/>
  <c r="BI93" i="3"/>
  <c r="F34" i="3" s="1"/>
  <c r="BD53" i="1" s="1"/>
  <c r="BH93" i="3"/>
  <c r="BG93" i="3"/>
  <c r="F32" i="3" s="1"/>
  <c r="BB53" i="1" s="1"/>
  <c r="BF93" i="3"/>
  <c r="BE93" i="3"/>
  <c r="F30" i="3" s="1"/>
  <c r="AZ53" i="1" s="1"/>
  <c r="T93" i="3"/>
  <c r="T92" i="3" s="1"/>
  <c r="T91" i="3" s="1"/>
  <c r="T90" i="3" s="1"/>
  <c r="R93" i="3"/>
  <c r="R92" i="3" s="1"/>
  <c r="P93" i="3"/>
  <c r="P92" i="3" s="1"/>
  <c r="BK93" i="3"/>
  <c r="BK92" i="3" s="1"/>
  <c r="BK91" i="3" s="1"/>
  <c r="J93" i="3"/>
  <c r="J86" i="3"/>
  <c r="F86" i="3"/>
  <c r="F84" i="3"/>
  <c r="E82" i="3"/>
  <c r="E80" i="3"/>
  <c r="J51" i="3"/>
  <c r="F51" i="3"/>
  <c r="F49" i="3"/>
  <c r="E47" i="3"/>
  <c r="J18" i="3"/>
  <c r="E18" i="3"/>
  <c r="F52" i="3" s="1"/>
  <c r="J17" i="3"/>
  <c r="J12" i="3"/>
  <c r="J84" i="3" s="1"/>
  <c r="E7" i="3"/>
  <c r="E45" i="3" s="1"/>
  <c r="T1759" i="2"/>
  <c r="T1758" i="2" s="1"/>
  <c r="P1752" i="2"/>
  <c r="R1749" i="2"/>
  <c r="T1718" i="2"/>
  <c r="J1704" i="2"/>
  <c r="J158" i="2" s="1"/>
  <c r="P1699" i="2"/>
  <c r="R1686" i="2"/>
  <c r="T1671" i="2"/>
  <c r="J1655" i="2"/>
  <c r="J154" i="2" s="1"/>
  <c r="R1649" i="2"/>
  <c r="T1635" i="2"/>
  <c r="J1628" i="2"/>
  <c r="J150" i="2" s="1"/>
  <c r="P1611" i="2"/>
  <c r="R1556" i="2"/>
  <c r="T1509" i="2"/>
  <c r="J1481" i="2"/>
  <c r="J146" i="2" s="1"/>
  <c r="P1448" i="2"/>
  <c r="R1436" i="2"/>
  <c r="T1300" i="2"/>
  <c r="J1293" i="2"/>
  <c r="J142" i="2" s="1"/>
  <c r="P1284" i="2"/>
  <c r="R1271" i="2"/>
  <c r="T1221" i="2"/>
  <c r="T1220" i="2" s="1"/>
  <c r="P1221" i="2"/>
  <c r="P1220" i="2" s="1"/>
  <c r="T1214" i="2"/>
  <c r="P1214" i="2"/>
  <c r="R1209" i="2"/>
  <c r="T1184" i="2"/>
  <c r="P1184" i="2"/>
  <c r="T1178" i="2"/>
  <c r="P1178" i="2"/>
  <c r="R1173" i="2"/>
  <c r="J1172" i="2"/>
  <c r="J774" i="2"/>
  <c r="J102" i="2" s="1"/>
  <c r="P765" i="2"/>
  <c r="R703" i="2"/>
  <c r="J695" i="2"/>
  <c r="J98" i="2" s="1"/>
  <c r="P685" i="2"/>
  <c r="J673" i="2"/>
  <c r="J94" i="2" s="1"/>
  <c r="P665" i="2"/>
  <c r="R652" i="2"/>
  <c r="T636" i="2"/>
  <c r="J626" i="2"/>
  <c r="J90" i="2" s="1"/>
  <c r="P614" i="2"/>
  <c r="R603" i="2"/>
  <c r="J588" i="2"/>
  <c r="J86" i="2" s="1"/>
  <c r="P586" i="2"/>
  <c r="R541" i="2"/>
  <c r="T531" i="2"/>
  <c r="J505" i="2"/>
  <c r="J82" i="2" s="1"/>
  <c r="P493" i="2"/>
  <c r="R483" i="2"/>
  <c r="T475" i="2"/>
  <c r="J468" i="2"/>
  <c r="J78" i="2" s="1"/>
  <c r="P462" i="2"/>
  <c r="R456" i="2"/>
  <c r="J430" i="2"/>
  <c r="J74" i="2" s="1"/>
  <c r="P417" i="2"/>
  <c r="T414" i="2"/>
  <c r="J406" i="2"/>
  <c r="J70" i="2" s="1"/>
  <c r="P386" i="2"/>
  <c r="R360" i="2"/>
  <c r="T358" i="2"/>
  <c r="J353" i="2"/>
  <c r="J66" i="2" s="1"/>
  <c r="P325" i="2"/>
  <c r="R306" i="2"/>
  <c r="T259" i="2"/>
  <c r="J256" i="2"/>
  <c r="J62" i="2" s="1"/>
  <c r="P238" i="2"/>
  <c r="R222" i="2"/>
  <c r="T207" i="2"/>
  <c r="J185" i="2"/>
  <c r="J58" i="2" s="1"/>
  <c r="AY52" i="1"/>
  <c r="AX52" i="1"/>
  <c r="BI1761" i="2"/>
  <c r="BH1761" i="2"/>
  <c r="BG1761" i="2"/>
  <c r="BF1761" i="2"/>
  <c r="BE1761" i="2"/>
  <c r="T1761" i="2"/>
  <c r="R1761" i="2"/>
  <c r="P1761" i="2"/>
  <c r="BK1761" i="2"/>
  <c r="J1761" i="2"/>
  <c r="BI1760" i="2"/>
  <c r="BH1760" i="2"/>
  <c r="BG1760" i="2"/>
  <c r="BF1760" i="2"/>
  <c r="BE1760" i="2"/>
  <c r="T1760" i="2"/>
  <c r="R1760" i="2"/>
  <c r="R1759" i="2" s="1"/>
  <c r="R1758" i="2" s="1"/>
  <c r="P1760" i="2"/>
  <c r="P1759" i="2" s="1"/>
  <c r="P1758" i="2" s="1"/>
  <c r="BK1760" i="2"/>
  <c r="BK1759" i="2" s="1"/>
  <c r="J1760" i="2"/>
  <c r="BI1757" i="2"/>
  <c r="BH1757" i="2"/>
  <c r="BG1757" i="2"/>
  <c r="BF1757" i="2"/>
  <c r="BE1757" i="2"/>
  <c r="T1757" i="2"/>
  <c r="R1757" i="2"/>
  <c r="P1757" i="2"/>
  <c r="BK1757" i="2"/>
  <c r="J1757" i="2"/>
  <c r="BI1756" i="2"/>
  <c r="BH1756" i="2"/>
  <c r="BG1756" i="2"/>
  <c r="BF1756" i="2"/>
  <c r="BE1756" i="2"/>
  <c r="T1756" i="2"/>
  <c r="R1756" i="2"/>
  <c r="P1756" i="2"/>
  <c r="BK1756" i="2"/>
  <c r="J1756" i="2"/>
  <c r="BI1755" i="2"/>
  <c r="BH1755" i="2"/>
  <c r="BG1755" i="2"/>
  <c r="BF1755" i="2"/>
  <c r="BE1755" i="2"/>
  <c r="T1755" i="2"/>
  <c r="R1755" i="2"/>
  <c r="P1755" i="2"/>
  <c r="BK1755" i="2"/>
  <c r="J1755" i="2"/>
  <c r="BI1754" i="2"/>
  <c r="BH1754" i="2"/>
  <c r="BG1754" i="2"/>
  <c r="BF1754" i="2"/>
  <c r="BE1754" i="2"/>
  <c r="T1754" i="2"/>
  <c r="R1754" i="2"/>
  <c r="P1754" i="2"/>
  <c r="BK1754" i="2"/>
  <c r="J1754" i="2"/>
  <c r="BI1753" i="2"/>
  <c r="BH1753" i="2"/>
  <c r="BG1753" i="2"/>
  <c r="BF1753" i="2"/>
  <c r="BE1753" i="2"/>
  <c r="T1753" i="2"/>
  <c r="T1752" i="2" s="1"/>
  <c r="R1753" i="2"/>
  <c r="R1752" i="2" s="1"/>
  <c r="P1753" i="2"/>
  <c r="BK1753" i="2"/>
  <c r="BK1752" i="2" s="1"/>
  <c r="J1752" i="2" s="1"/>
  <c r="J1753" i="2"/>
  <c r="J161" i="2"/>
  <c r="BI1751" i="2"/>
  <c r="BH1751" i="2"/>
  <c r="BG1751" i="2"/>
  <c r="BF1751" i="2"/>
  <c r="T1751" i="2"/>
  <c r="R1751" i="2"/>
  <c r="P1751" i="2"/>
  <c r="BK1751" i="2"/>
  <c r="J1751" i="2"/>
  <c r="BE1751" i="2" s="1"/>
  <c r="BI1750" i="2"/>
  <c r="BH1750" i="2"/>
  <c r="BG1750" i="2"/>
  <c r="BF1750" i="2"/>
  <c r="T1750" i="2"/>
  <c r="T1749" i="2" s="1"/>
  <c r="R1750" i="2"/>
  <c r="P1750" i="2"/>
  <c r="P1749" i="2" s="1"/>
  <c r="BK1750" i="2"/>
  <c r="BK1749" i="2" s="1"/>
  <c r="J1749" i="2" s="1"/>
  <c r="J160" i="2" s="1"/>
  <c r="J1750" i="2"/>
  <c r="BE1750" i="2" s="1"/>
  <c r="BI1748" i="2"/>
  <c r="BH1748" i="2"/>
  <c r="BG1748" i="2"/>
  <c r="BF1748" i="2"/>
  <c r="BE1748" i="2"/>
  <c r="T1748" i="2"/>
  <c r="R1748" i="2"/>
  <c r="P1748" i="2"/>
  <c r="BK1748" i="2"/>
  <c r="J1748" i="2"/>
  <c r="BI1744" i="2"/>
  <c r="BH1744" i="2"/>
  <c r="BG1744" i="2"/>
  <c r="BF1744" i="2"/>
  <c r="BE1744" i="2"/>
  <c r="T1744" i="2"/>
  <c r="R1744" i="2"/>
  <c r="P1744" i="2"/>
  <c r="BK1744" i="2"/>
  <c r="J1744" i="2"/>
  <c r="BI1743" i="2"/>
  <c r="BH1743" i="2"/>
  <c r="BG1743" i="2"/>
  <c r="BF1743" i="2"/>
  <c r="BE1743" i="2"/>
  <c r="T1743" i="2"/>
  <c r="R1743" i="2"/>
  <c r="P1743" i="2"/>
  <c r="BK1743" i="2"/>
  <c r="J1743" i="2"/>
  <c r="BI1732" i="2"/>
  <c r="BH1732" i="2"/>
  <c r="BG1732" i="2"/>
  <c r="BF1732" i="2"/>
  <c r="BE1732" i="2"/>
  <c r="T1732" i="2"/>
  <c r="R1732" i="2"/>
  <c r="P1732" i="2"/>
  <c r="BK1732" i="2"/>
  <c r="J1732" i="2"/>
  <c r="BI1728" i="2"/>
  <c r="BH1728" i="2"/>
  <c r="BG1728" i="2"/>
  <c r="BF1728" i="2"/>
  <c r="BE1728" i="2"/>
  <c r="T1728" i="2"/>
  <c r="R1728" i="2"/>
  <c r="P1728" i="2"/>
  <c r="BK1728" i="2"/>
  <c r="J1728" i="2"/>
  <c r="BI1724" i="2"/>
  <c r="BH1724" i="2"/>
  <c r="BG1724" i="2"/>
  <c r="BF1724" i="2"/>
  <c r="BE1724" i="2"/>
  <c r="T1724" i="2"/>
  <c r="R1724" i="2"/>
  <c r="P1724" i="2"/>
  <c r="BK1724" i="2"/>
  <c r="J1724" i="2"/>
  <c r="BI1723" i="2"/>
  <c r="BH1723" i="2"/>
  <c r="BG1723" i="2"/>
  <c r="BF1723" i="2"/>
  <c r="BE1723" i="2"/>
  <c r="T1723" i="2"/>
  <c r="R1723" i="2"/>
  <c r="P1723" i="2"/>
  <c r="BK1723" i="2"/>
  <c r="J1723" i="2"/>
  <c r="BI1719" i="2"/>
  <c r="BH1719" i="2"/>
  <c r="BG1719" i="2"/>
  <c r="BF1719" i="2"/>
  <c r="BE1719" i="2"/>
  <c r="T1719" i="2"/>
  <c r="R1719" i="2"/>
  <c r="R1718" i="2" s="1"/>
  <c r="P1719" i="2"/>
  <c r="P1718" i="2" s="1"/>
  <c r="BK1719" i="2"/>
  <c r="BK1718" i="2" s="1"/>
  <c r="J1718" i="2" s="1"/>
  <c r="J1719" i="2"/>
  <c r="J159" i="2"/>
  <c r="BI1705" i="2"/>
  <c r="BH1705" i="2"/>
  <c r="BG1705" i="2"/>
  <c r="BF1705" i="2"/>
  <c r="T1705" i="2"/>
  <c r="T1704" i="2" s="1"/>
  <c r="R1705" i="2"/>
  <c r="R1704" i="2" s="1"/>
  <c r="P1705" i="2"/>
  <c r="P1704" i="2" s="1"/>
  <c r="BK1705" i="2"/>
  <c r="BK1704" i="2" s="1"/>
  <c r="J1705" i="2"/>
  <c r="BE1705" i="2" s="1"/>
  <c r="BI1703" i="2"/>
  <c r="BH1703" i="2"/>
  <c r="BG1703" i="2"/>
  <c r="BF1703" i="2"/>
  <c r="BE1703" i="2"/>
  <c r="T1703" i="2"/>
  <c r="R1703" i="2"/>
  <c r="P1703" i="2"/>
  <c r="BK1703" i="2"/>
  <c r="J1703" i="2"/>
  <c r="BI1702" i="2"/>
  <c r="BH1702" i="2"/>
  <c r="BG1702" i="2"/>
  <c r="BF1702" i="2"/>
  <c r="BE1702" i="2"/>
  <c r="T1702" i="2"/>
  <c r="R1702" i="2"/>
  <c r="P1702" i="2"/>
  <c r="BK1702" i="2"/>
  <c r="J1702" i="2"/>
  <c r="BI1701" i="2"/>
  <c r="BH1701" i="2"/>
  <c r="BG1701" i="2"/>
  <c r="BF1701" i="2"/>
  <c r="BE1701" i="2"/>
  <c r="T1701" i="2"/>
  <c r="R1701" i="2"/>
  <c r="P1701" i="2"/>
  <c r="BK1701" i="2"/>
  <c r="J1701" i="2"/>
  <c r="BI1700" i="2"/>
  <c r="BH1700" i="2"/>
  <c r="BG1700" i="2"/>
  <c r="BF1700" i="2"/>
  <c r="BE1700" i="2"/>
  <c r="T1700" i="2"/>
  <c r="T1699" i="2" s="1"/>
  <c r="R1700" i="2"/>
  <c r="R1699" i="2" s="1"/>
  <c r="P1700" i="2"/>
  <c r="BK1700" i="2"/>
  <c r="BK1699" i="2" s="1"/>
  <c r="J1699" i="2" s="1"/>
  <c r="J1700" i="2"/>
  <c r="J157" i="2"/>
  <c r="BI1698" i="2"/>
  <c r="BH1698" i="2"/>
  <c r="BG1698" i="2"/>
  <c r="BF1698" i="2"/>
  <c r="T1698" i="2"/>
  <c r="R1698" i="2"/>
  <c r="P1698" i="2"/>
  <c r="BK1698" i="2"/>
  <c r="J1698" i="2"/>
  <c r="BE1698" i="2" s="1"/>
  <c r="BI1697" i="2"/>
  <c r="BH1697" i="2"/>
  <c r="BG1697" i="2"/>
  <c r="BF1697" i="2"/>
  <c r="T1697" i="2"/>
  <c r="R1697" i="2"/>
  <c r="P1697" i="2"/>
  <c r="BK1697" i="2"/>
  <c r="J1697" i="2"/>
  <c r="BE1697" i="2" s="1"/>
  <c r="BI1696" i="2"/>
  <c r="BH1696" i="2"/>
  <c r="BG1696" i="2"/>
  <c r="BF1696" i="2"/>
  <c r="T1696" i="2"/>
  <c r="R1696" i="2"/>
  <c r="P1696" i="2"/>
  <c r="BK1696" i="2"/>
  <c r="J1696" i="2"/>
  <c r="BE1696" i="2" s="1"/>
  <c r="BI1695" i="2"/>
  <c r="BH1695" i="2"/>
  <c r="BG1695" i="2"/>
  <c r="BF1695" i="2"/>
  <c r="T1695" i="2"/>
  <c r="R1695" i="2"/>
  <c r="P1695" i="2"/>
  <c r="BK1695" i="2"/>
  <c r="J1695" i="2"/>
  <c r="BE1695" i="2" s="1"/>
  <c r="BI1694" i="2"/>
  <c r="BH1694" i="2"/>
  <c r="BG1694" i="2"/>
  <c r="BF1694" i="2"/>
  <c r="T1694" i="2"/>
  <c r="R1694" i="2"/>
  <c r="P1694" i="2"/>
  <c r="BK1694" i="2"/>
  <c r="J1694" i="2"/>
  <c r="BE1694" i="2" s="1"/>
  <c r="BI1693" i="2"/>
  <c r="BH1693" i="2"/>
  <c r="BG1693" i="2"/>
  <c r="BF1693" i="2"/>
  <c r="T1693" i="2"/>
  <c r="R1693" i="2"/>
  <c r="P1693" i="2"/>
  <c r="BK1693" i="2"/>
  <c r="J1693" i="2"/>
  <c r="BE1693" i="2" s="1"/>
  <c r="BI1692" i="2"/>
  <c r="BH1692" i="2"/>
  <c r="BG1692" i="2"/>
  <c r="BF1692" i="2"/>
  <c r="T1692" i="2"/>
  <c r="R1692" i="2"/>
  <c r="P1692" i="2"/>
  <c r="BK1692" i="2"/>
  <c r="J1692" i="2"/>
  <c r="BE1692" i="2" s="1"/>
  <c r="BI1691" i="2"/>
  <c r="BH1691" i="2"/>
  <c r="BG1691" i="2"/>
  <c r="BF1691" i="2"/>
  <c r="T1691" i="2"/>
  <c r="R1691" i="2"/>
  <c r="P1691" i="2"/>
  <c r="BK1691" i="2"/>
  <c r="J1691" i="2"/>
  <c r="BE1691" i="2" s="1"/>
  <c r="BI1690" i="2"/>
  <c r="BH1690" i="2"/>
  <c r="BG1690" i="2"/>
  <c r="BF1690" i="2"/>
  <c r="T1690" i="2"/>
  <c r="R1690" i="2"/>
  <c r="P1690" i="2"/>
  <c r="BK1690" i="2"/>
  <c r="J1690" i="2"/>
  <c r="BE1690" i="2" s="1"/>
  <c r="BI1689" i="2"/>
  <c r="BH1689" i="2"/>
  <c r="BG1689" i="2"/>
  <c r="BF1689" i="2"/>
  <c r="T1689" i="2"/>
  <c r="R1689" i="2"/>
  <c r="P1689" i="2"/>
  <c r="BK1689" i="2"/>
  <c r="J1689" i="2"/>
  <c r="BE1689" i="2" s="1"/>
  <c r="BI1688" i="2"/>
  <c r="BH1688" i="2"/>
  <c r="BG1688" i="2"/>
  <c r="BF1688" i="2"/>
  <c r="T1688" i="2"/>
  <c r="R1688" i="2"/>
  <c r="P1688" i="2"/>
  <c r="BK1688" i="2"/>
  <c r="J1688" i="2"/>
  <c r="BE1688" i="2" s="1"/>
  <c r="BI1687" i="2"/>
  <c r="BH1687" i="2"/>
  <c r="BG1687" i="2"/>
  <c r="BF1687" i="2"/>
  <c r="T1687" i="2"/>
  <c r="R1687" i="2"/>
  <c r="P1687" i="2"/>
  <c r="BK1687" i="2"/>
  <c r="BK1686" i="2" s="1"/>
  <c r="J1686" i="2" s="1"/>
  <c r="J156" i="2" s="1"/>
  <c r="J1687" i="2"/>
  <c r="BE1687" i="2" s="1"/>
  <c r="BI1685" i="2"/>
  <c r="BH1685" i="2"/>
  <c r="BG1685" i="2"/>
  <c r="BF1685" i="2"/>
  <c r="BE1685" i="2"/>
  <c r="T1685" i="2"/>
  <c r="R1685" i="2"/>
  <c r="P1685" i="2"/>
  <c r="BK1685" i="2"/>
  <c r="J1685" i="2"/>
  <c r="BI1684" i="2"/>
  <c r="BH1684" i="2"/>
  <c r="BG1684" i="2"/>
  <c r="BF1684" i="2"/>
  <c r="BE1684" i="2"/>
  <c r="T1684" i="2"/>
  <c r="R1684" i="2"/>
  <c r="P1684" i="2"/>
  <c r="BK1684" i="2"/>
  <c r="J1684" i="2"/>
  <c r="BI1683" i="2"/>
  <c r="BH1683" i="2"/>
  <c r="BG1683" i="2"/>
  <c r="BF1683" i="2"/>
  <c r="BE1683" i="2"/>
  <c r="T1683" i="2"/>
  <c r="R1683" i="2"/>
  <c r="P1683" i="2"/>
  <c r="BK1683" i="2"/>
  <c r="J1683" i="2"/>
  <c r="BI1682" i="2"/>
  <c r="BH1682" i="2"/>
  <c r="BG1682" i="2"/>
  <c r="BF1682" i="2"/>
  <c r="BE1682" i="2"/>
  <c r="T1682" i="2"/>
  <c r="R1682" i="2"/>
  <c r="P1682" i="2"/>
  <c r="BK1682" i="2"/>
  <c r="J1682" i="2"/>
  <c r="BI1681" i="2"/>
  <c r="BH1681" i="2"/>
  <c r="BG1681" i="2"/>
  <c r="BF1681" i="2"/>
  <c r="BE1681" i="2"/>
  <c r="T1681" i="2"/>
  <c r="R1681" i="2"/>
  <c r="P1681" i="2"/>
  <c r="BK1681" i="2"/>
  <c r="J1681" i="2"/>
  <c r="BI1680" i="2"/>
  <c r="BH1680" i="2"/>
  <c r="BG1680" i="2"/>
  <c r="BF1680" i="2"/>
  <c r="BE1680" i="2"/>
  <c r="T1680" i="2"/>
  <c r="R1680" i="2"/>
  <c r="P1680" i="2"/>
  <c r="BK1680" i="2"/>
  <c r="J1680" i="2"/>
  <c r="BI1679" i="2"/>
  <c r="BH1679" i="2"/>
  <c r="BG1679" i="2"/>
  <c r="BF1679" i="2"/>
  <c r="BE1679" i="2"/>
  <c r="T1679" i="2"/>
  <c r="R1679" i="2"/>
  <c r="P1679" i="2"/>
  <c r="BK1679" i="2"/>
  <c r="J1679" i="2"/>
  <c r="BI1678" i="2"/>
  <c r="BH1678" i="2"/>
  <c r="BG1678" i="2"/>
  <c r="BF1678" i="2"/>
  <c r="BE1678" i="2"/>
  <c r="T1678" i="2"/>
  <c r="R1678" i="2"/>
  <c r="P1678" i="2"/>
  <c r="BK1678" i="2"/>
  <c r="J1678" i="2"/>
  <c r="BI1677" i="2"/>
  <c r="BH1677" i="2"/>
  <c r="BG1677" i="2"/>
  <c r="BF1677" i="2"/>
  <c r="BE1677" i="2"/>
  <c r="T1677" i="2"/>
  <c r="R1677" i="2"/>
  <c r="P1677" i="2"/>
  <c r="BK1677" i="2"/>
  <c r="J1677" i="2"/>
  <c r="BI1676" i="2"/>
  <c r="BH1676" i="2"/>
  <c r="BG1676" i="2"/>
  <c r="BF1676" i="2"/>
  <c r="BE1676" i="2"/>
  <c r="T1676" i="2"/>
  <c r="R1676" i="2"/>
  <c r="P1676" i="2"/>
  <c r="BK1676" i="2"/>
  <c r="J1676" i="2"/>
  <c r="BI1675" i="2"/>
  <c r="BH1675" i="2"/>
  <c r="BG1675" i="2"/>
  <c r="BF1675" i="2"/>
  <c r="BE1675" i="2"/>
  <c r="T1675" i="2"/>
  <c r="R1675" i="2"/>
  <c r="P1675" i="2"/>
  <c r="BK1675" i="2"/>
  <c r="J1675" i="2"/>
  <c r="BI1674" i="2"/>
  <c r="BH1674" i="2"/>
  <c r="BG1674" i="2"/>
  <c r="BF1674" i="2"/>
  <c r="BE1674" i="2"/>
  <c r="T1674" i="2"/>
  <c r="R1674" i="2"/>
  <c r="P1674" i="2"/>
  <c r="BK1674" i="2"/>
  <c r="J1674" i="2"/>
  <c r="BI1673" i="2"/>
  <c r="BH1673" i="2"/>
  <c r="BG1673" i="2"/>
  <c r="BF1673" i="2"/>
  <c r="BE1673" i="2"/>
  <c r="T1673" i="2"/>
  <c r="R1673" i="2"/>
  <c r="P1673" i="2"/>
  <c r="BK1673" i="2"/>
  <c r="J1673" i="2"/>
  <c r="BI1672" i="2"/>
  <c r="BH1672" i="2"/>
  <c r="BG1672" i="2"/>
  <c r="BF1672" i="2"/>
  <c r="BE1672" i="2"/>
  <c r="T1672" i="2"/>
  <c r="R1672" i="2"/>
  <c r="R1671" i="2" s="1"/>
  <c r="P1672" i="2"/>
  <c r="P1671" i="2" s="1"/>
  <c r="BK1672" i="2"/>
  <c r="BK1671" i="2" s="1"/>
  <c r="J1671" i="2" s="1"/>
  <c r="J1672" i="2"/>
  <c r="J155" i="2"/>
  <c r="BI1670" i="2"/>
  <c r="BH1670" i="2"/>
  <c r="BG1670" i="2"/>
  <c r="BF1670" i="2"/>
  <c r="T1670" i="2"/>
  <c r="R1670" i="2"/>
  <c r="P1670" i="2"/>
  <c r="BK1670" i="2"/>
  <c r="J1670" i="2"/>
  <c r="BE1670" i="2" s="1"/>
  <c r="BI1669" i="2"/>
  <c r="BH1669" i="2"/>
  <c r="BG1669" i="2"/>
  <c r="BF1669" i="2"/>
  <c r="T1669" i="2"/>
  <c r="R1669" i="2"/>
  <c r="P1669" i="2"/>
  <c r="BK1669" i="2"/>
  <c r="J1669" i="2"/>
  <c r="BE1669" i="2" s="1"/>
  <c r="BI1668" i="2"/>
  <c r="BH1668" i="2"/>
  <c r="BG1668" i="2"/>
  <c r="BF1668" i="2"/>
  <c r="T1668" i="2"/>
  <c r="R1668" i="2"/>
  <c r="P1668" i="2"/>
  <c r="BK1668" i="2"/>
  <c r="J1668" i="2"/>
  <c r="BE1668" i="2" s="1"/>
  <c r="BI1667" i="2"/>
  <c r="BH1667" i="2"/>
  <c r="BG1667" i="2"/>
  <c r="BF1667" i="2"/>
  <c r="T1667" i="2"/>
  <c r="R1667" i="2"/>
  <c r="P1667" i="2"/>
  <c r="BK1667" i="2"/>
  <c r="J1667" i="2"/>
  <c r="BE1667" i="2" s="1"/>
  <c r="BI1666" i="2"/>
  <c r="BH1666" i="2"/>
  <c r="BG1666" i="2"/>
  <c r="BF1666" i="2"/>
  <c r="T1666" i="2"/>
  <c r="R1666" i="2"/>
  <c r="P1666" i="2"/>
  <c r="BK1666" i="2"/>
  <c r="J1666" i="2"/>
  <c r="BE1666" i="2" s="1"/>
  <c r="BI1665" i="2"/>
  <c r="BH1665" i="2"/>
  <c r="BG1665" i="2"/>
  <c r="BF1665" i="2"/>
  <c r="T1665" i="2"/>
  <c r="R1665" i="2"/>
  <c r="P1665" i="2"/>
  <c r="BK1665" i="2"/>
  <c r="J1665" i="2"/>
  <c r="BE1665" i="2" s="1"/>
  <c r="BI1664" i="2"/>
  <c r="BH1664" i="2"/>
  <c r="BG1664" i="2"/>
  <c r="BF1664" i="2"/>
  <c r="T1664" i="2"/>
  <c r="R1664" i="2"/>
  <c r="P1664" i="2"/>
  <c r="BK1664" i="2"/>
  <c r="J1664" i="2"/>
  <c r="BE1664" i="2" s="1"/>
  <c r="BI1663" i="2"/>
  <c r="BH1663" i="2"/>
  <c r="BG1663" i="2"/>
  <c r="BF1663" i="2"/>
  <c r="T1663" i="2"/>
  <c r="R1663" i="2"/>
  <c r="P1663" i="2"/>
  <c r="BK1663" i="2"/>
  <c r="J1663" i="2"/>
  <c r="BE1663" i="2" s="1"/>
  <c r="BI1662" i="2"/>
  <c r="BH1662" i="2"/>
  <c r="BG1662" i="2"/>
  <c r="BF1662" i="2"/>
  <c r="T1662" i="2"/>
  <c r="R1662" i="2"/>
  <c r="P1662" i="2"/>
  <c r="BK1662" i="2"/>
  <c r="J1662" i="2"/>
  <c r="BE1662" i="2" s="1"/>
  <c r="BI1661" i="2"/>
  <c r="BH1661" i="2"/>
  <c r="BG1661" i="2"/>
  <c r="BF1661" i="2"/>
  <c r="T1661" i="2"/>
  <c r="R1661" i="2"/>
  <c r="P1661" i="2"/>
  <c r="BK1661" i="2"/>
  <c r="J1661" i="2"/>
  <c r="BE1661" i="2" s="1"/>
  <c r="BI1660" i="2"/>
  <c r="BH1660" i="2"/>
  <c r="BG1660" i="2"/>
  <c r="BF1660" i="2"/>
  <c r="T1660" i="2"/>
  <c r="R1660" i="2"/>
  <c r="P1660" i="2"/>
  <c r="BK1660" i="2"/>
  <c r="J1660" i="2"/>
  <c r="BE1660" i="2" s="1"/>
  <c r="BI1659" i="2"/>
  <c r="BH1659" i="2"/>
  <c r="BG1659" i="2"/>
  <c r="BF1659" i="2"/>
  <c r="T1659" i="2"/>
  <c r="R1659" i="2"/>
  <c r="P1659" i="2"/>
  <c r="BK1659" i="2"/>
  <c r="J1659" i="2"/>
  <c r="BE1659" i="2" s="1"/>
  <c r="BI1658" i="2"/>
  <c r="BH1658" i="2"/>
  <c r="BG1658" i="2"/>
  <c r="BF1658" i="2"/>
  <c r="T1658" i="2"/>
  <c r="R1658" i="2"/>
  <c r="P1658" i="2"/>
  <c r="BK1658" i="2"/>
  <c r="J1658" i="2"/>
  <c r="BE1658" i="2" s="1"/>
  <c r="BI1657" i="2"/>
  <c r="BH1657" i="2"/>
  <c r="BG1657" i="2"/>
  <c r="BF1657" i="2"/>
  <c r="T1657" i="2"/>
  <c r="R1657" i="2"/>
  <c r="P1657" i="2"/>
  <c r="BK1657" i="2"/>
  <c r="J1657" i="2"/>
  <c r="BE1657" i="2" s="1"/>
  <c r="BI1656" i="2"/>
  <c r="BH1656" i="2"/>
  <c r="BG1656" i="2"/>
  <c r="BF1656" i="2"/>
  <c r="T1656" i="2"/>
  <c r="R1656" i="2"/>
  <c r="R1655" i="2" s="1"/>
  <c r="R1654" i="2" s="1"/>
  <c r="P1656" i="2"/>
  <c r="BK1656" i="2"/>
  <c r="BK1655" i="2" s="1"/>
  <c r="BK1654" i="2" s="1"/>
  <c r="J1654" i="2" s="1"/>
  <c r="J1656" i="2"/>
  <c r="BE1656" i="2" s="1"/>
  <c r="J153" i="2"/>
  <c r="BI1653" i="2"/>
  <c r="BH1653" i="2"/>
  <c r="BG1653" i="2"/>
  <c r="BF1653" i="2"/>
  <c r="T1653" i="2"/>
  <c r="R1653" i="2"/>
  <c r="P1653" i="2"/>
  <c r="BK1653" i="2"/>
  <c r="J1653" i="2"/>
  <c r="BE1653" i="2" s="1"/>
  <c r="BI1651" i="2"/>
  <c r="BH1651" i="2"/>
  <c r="BG1651" i="2"/>
  <c r="BF1651" i="2"/>
  <c r="T1651" i="2"/>
  <c r="R1651" i="2"/>
  <c r="P1651" i="2"/>
  <c r="BK1651" i="2"/>
  <c r="J1651" i="2"/>
  <c r="BE1651" i="2" s="1"/>
  <c r="BI1650" i="2"/>
  <c r="BH1650" i="2"/>
  <c r="BG1650" i="2"/>
  <c r="BF1650" i="2"/>
  <c r="T1650" i="2"/>
  <c r="R1650" i="2"/>
  <c r="P1650" i="2"/>
  <c r="BK1650" i="2"/>
  <c r="BK1649" i="2" s="1"/>
  <c r="J1649" i="2" s="1"/>
  <c r="J152" i="2" s="1"/>
  <c r="J1650" i="2"/>
  <c r="BE1650" i="2" s="1"/>
  <c r="BI1648" i="2"/>
  <c r="BH1648" i="2"/>
  <c r="BG1648" i="2"/>
  <c r="BF1648" i="2"/>
  <c r="BE1648" i="2"/>
  <c r="T1648" i="2"/>
  <c r="R1648" i="2"/>
  <c r="P1648" i="2"/>
  <c r="BK1648" i="2"/>
  <c r="J1648" i="2"/>
  <c r="BI1646" i="2"/>
  <c r="BH1646" i="2"/>
  <c r="BG1646" i="2"/>
  <c r="BF1646" i="2"/>
  <c r="BE1646" i="2"/>
  <c r="T1646" i="2"/>
  <c r="R1646" i="2"/>
  <c r="P1646" i="2"/>
  <c r="BK1646" i="2"/>
  <c r="J1646" i="2"/>
  <c r="BI1637" i="2"/>
  <c r="BH1637" i="2"/>
  <c r="BG1637" i="2"/>
  <c r="BF1637" i="2"/>
  <c r="BE1637" i="2"/>
  <c r="T1637" i="2"/>
  <c r="R1637" i="2"/>
  <c r="P1637" i="2"/>
  <c r="BK1637" i="2"/>
  <c r="J1637" i="2"/>
  <c r="BI1636" i="2"/>
  <c r="BH1636" i="2"/>
  <c r="BG1636" i="2"/>
  <c r="BF1636" i="2"/>
  <c r="BE1636" i="2"/>
  <c r="T1636" i="2"/>
  <c r="R1636" i="2"/>
  <c r="R1635" i="2" s="1"/>
  <c r="P1636" i="2"/>
  <c r="P1635" i="2" s="1"/>
  <c r="BK1636" i="2"/>
  <c r="BK1635" i="2" s="1"/>
  <c r="J1635" i="2" s="1"/>
  <c r="J1636" i="2"/>
  <c r="J151" i="2"/>
  <c r="BI1634" i="2"/>
  <c r="BH1634" i="2"/>
  <c r="BG1634" i="2"/>
  <c r="BF1634" i="2"/>
  <c r="T1634" i="2"/>
  <c r="R1634" i="2"/>
  <c r="P1634" i="2"/>
  <c r="BK1634" i="2"/>
  <c r="J1634" i="2"/>
  <c r="BE1634" i="2" s="1"/>
  <c r="BI1632" i="2"/>
  <c r="BH1632" i="2"/>
  <c r="BG1632" i="2"/>
  <c r="BF1632" i="2"/>
  <c r="T1632" i="2"/>
  <c r="R1632" i="2"/>
  <c r="P1632" i="2"/>
  <c r="BK1632" i="2"/>
  <c r="J1632" i="2"/>
  <c r="BE1632" i="2" s="1"/>
  <c r="BI1631" i="2"/>
  <c r="BH1631" i="2"/>
  <c r="BG1631" i="2"/>
  <c r="BF1631" i="2"/>
  <c r="T1631" i="2"/>
  <c r="R1631" i="2"/>
  <c r="P1631" i="2"/>
  <c r="BK1631" i="2"/>
  <c r="J1631" i="2"/>
  <c r="BE1631" i="2" s="1"/>
  <c r="BI1629" i="2"/>
  <c r="BH1629" i="2"/>
  <c r="BG1629" i="2"/>
  <c r="BF1629" i="2"/>
  <c r="T1629" i="2"/>
  <c r="T1628" i="2" s="1"/>
  <c r="R1629" i="2"/>
  <c r="R1628" i="2" s="1"/>
  <c r="P1629" i="2"/>
  <c r="P1628" i="2" s="1"/>
  <c r="BK1629" i="2"/>
  <c r="BK1628" i="2" s="1"/>
  <c r="J1629" i="2"/>
  <c r="BE1629" i="2" s="1"/>
  <c r="BI1627" i="2"/>
  <c r="BH1627" i="2"/>
  <c r="BG1627" i="2"/>
  <c r="BF1627" i="2"/>
  <c r="BE1627" i="2"/>
  <c r="T1627" i="2"/>
  <c r="R1627" i="2"/>
  <c r="P1627" i="2"/>
  <c r="BK1627" i="2"/>
  <c r="J1627" i="2"/>
  <c r="BI1625" i="2"/>
  <c r="BH1625" i="2"/>
  <c r="BG1625" i="2"/>
  <c r="BF1625" i="2"/>
  <c r="BE1625" i="2"/>
  <c r="T1625" i="2"/>
  <c r="R1625" i="2"/>
  <c r="P1625" i="2"/>
  <c r="BK1625" i="2"/>
  <c r="J1625" i="2"/>
  <c r="BI1623" i="2"/>
  <c r="BH1623" i="2"/>
  <c r="BG1623" i="2"/>
  <c r="BF1623" i="2"/>
  <c r="BE1623" i="2"/>
  <c r="T1623" i="2"/>
  <c r="R1623" i="2"/>
  <c r="P1623" i="2"/>
  <c r="BK1623" i="2"/>
  <c r="J1623" i="2"/>
  <c r="BI1621" i="2"/>
  <c r="BH1621" i="2"/>
  <c r="BG1621" i="2"/>
  <c r="BF1621" i="2"/>
  <c r="BE1621" i="2"/>
  <c r="T1621" i="2"/>
  <c r="R1621" i="2"/>
  <c r="P1621" i="2"/>
  <c r="BK1621" i="2"/>
  <c r="J1621" i="2"/>
  <c r="BI1617" i="2"/>
  <c r="BH1617" i="2"/>
  <c r="BG1617" i="2"/>
  <c r="BF1617" i="2"/>
  <c r="BE1617" i="2"/>
  <c r="T1617" i="2"/>
  <c r="R1617" i="2"/>
  <c r="P1617" i="2"/>
  <c r="BK1617" i="2"/>
  <c r="J1617" i="2"/>
  <c r="BI1614" i="2"/>
  <c r="BH1614" i="2"/>
  <c r="BG1614" i="2"/>
  <c r="BF1614" i="2"/>
  <c r="BE1614" i="2"/>
  <c r="T1614" i="2"/>
  <c r="R1614" i="2"/>
  <c r="P1614" i="2"/>
  <c r="BK1614" i="2"/>
  <c r="J1614" i="2"/>
  <c r="BI1612" i="2"/>
  <c r="BH1612" i="2"/>
  <c r="BG1612" i="2"/>
  <c r="BF1612" i="2"/>
  <c r="BE1612" i="2"/>
  <c r="T1612" i="2"/>
  <c r="T1611" i="2" s="1"/>
  <c r="R1612" i="2"/>
  <c r="R1611" i="2" s="1"/>
  <c r="P1612" i="2"/>
  <c r="BK1612" i="2"/>
  <c r="BK1611" i="2" s="1"/>
  <c r="J1611" i="2" s="1"/>
  <c r="J1612" i="2"/>
  <c r="J149" i="2"/>
  <c r="BI1610" i="2"/>
  <c r="BH1610" i="2"/>
  <c r="BG1610" i="2"/>
  <c r="BF1610" i="2"/>
  <c r="T1610" i="2"/>
  <c r="R1610" i="2"/>
  <c r="P1610" i="2"/>
  <c r="BK1610" i="2"/>
  <c r="J1610" i="2"/>
  <c r="BE1610" i="2" s="1"/>
  <c r="BI1608" i="2"/>
  <c r="BH1608" i="2"/>
  <c r="BG1608" i="2"/>
  <c r="BF1608" i="2"/>
  <c r="T1608" i="2"/>
  <c r="R1608" i="2"/>
  <c r="P1608" i="2"/>
  <c r="BK1608" i="2"/>
  <c r="J1608" i="2"/>
  <c r="BE1608" i="2" s="1"/>
  <c r="BI1606" i="2"/>
  <c r="BH1606" i="2"/>
  <c r="BG1606" i="2"/>
  <c r="BF1606" i="2"/>
  <c r="T1606" i="2"/>
  <c r="R1606" i="2"/>
  <c r="P1606" i="2"/>
  <c r="BK1606" i="2"/>
  <c r="J1606" i="2"/>
  <c r="BE1606" i="2" s="1"/>
  <c r="BI1604" i="2"/>
  <c r="BH1604" i="2"/>
  <c r="BG1604" i="2"/>
  <c r="BF1604" i="2"/>
  <c r="T1604" i="2"/>
  <c r="R1604" i="2"/>
  <c r="P1604" i="2"/>
  <c r="BK1604" i="2"/>
  <c r="J1604" i="2"/>
  <c r="BE1604" i="2" s="1"/>
  <c r="BI1602" i="2"/>
  <c r="BH1602" i="2"/>
  <c r="BG1602" i="2"/>
  <c r="BF1602" i="2"/>
  <c r="T1602" i="2"/>
  <c r="R1602" i="2"/>
  <c r="P1602" i="2"/>
  <c r="BK1602" i="2"/>
  <c r="J1602" i="2"/>
  <c r="BE1602" i="2" s="1"/>
  <c r="BI1593" i="2"/>
  <c r="BH1593" i="2"/>
  <c r="BG1593" i="2"/>
  <c r="BF1593" i="2"/>
  <c r="T1593" i="2"/>
  <c r="R1593" i="2"/>
  <c r="P1593" i="2"/>
  <c r="BK1593" i="2"/>
  <c r="J1593" i="2"/>
  <c r="BE1593" i="2" s="1"/>
  <c r="BI1589" i="2"/>
  <c r="BH1589" i="2"/>
  <c r="BG1589" i="2"/>
  <c r="BF1589" i="2"/>
  <c r="T1589" i="2"/>
  <c r="R1589" i="2"/>
  <c r="P1589" i="2"/>
  <c r="BK1589" i="2"/>
  <c r="J1589" i="2"/>
  <c r="BE1589" i="2" s="1"/>
  <c r="BI1585" i="2"/>
  <c r="BH1585" i="2"/>
  <c r="BG1585" i="2"/>
  <c r="BF1585" i="2"/>
  <c r="T1585" i="2"/>
  <c r="R1585" i="2"/>
  <c r="P1585" i="2"/>
  <c r="BK1585" i="2"/>
  <c r="J1585" i="2"/>
  <c r="BE1585" i="2" s="1"/>
  <c r="BI1581" i="2"/>
  <c r="BH1581" i="2"/>
  <c r="BG1581" i="2"/>
  <c r="BF1581" i="2"/>
  <c r="T1581" i="2"/>
  <c r="R1581" i="2"/>
  <c r="P1581" i="2"/>
  <c r="BK1581" i="2"/>
  <c r="J1581" i="2"/>
  <c r="BE1581" i="2" s="1"/>
  <c r="BI1575" i="2"/>
  <c r="BH1575" i="2"/>
  <c r="BG1575" i="2"/>
  <c r="BF1575" i="2"/>
  <c r="T1575" i="2"/>
  <c r="R1575" i="2"/>
  <c r="P1575" i="2"/>
  <c r="BK1575" i="2"/>
  <c r="J1575" i="2"/>
  <c r="BE1575" i="2" s="1"/>
  <c r="BI1573" i="2"/>
  <c r="BH1573" i="2"/>
  <c r="BG1573" i="2"/>
  <c r="BF1573" i="2"/>
  <c r="T1573" i="2"/>
  <c r="R1573" i="2"/>
  <c r="P1573" i="2"/>
  <c r="BK1573" i="2"/>
  <c r="J1573" i="2"/>
  <c r="BE1573" i="2" s="1"/>
  <c r="BI1571" i="2"/>
  <c r="BH1571" i="2"/>
  <c r="BG1571" i="2"/>
  <c r="BF1571" i="2"/>
  <c r="T1571" i="2"/>
  <c r="R1571" i="2"/>
  <c r="P1571" i="2"/>
  <c r="BK1571" i="2"/>
  <c r="J1571" i="2"/>
  <c r="BE1571" i="2" s="1"/>
  <c r="BI1569" i="2"/>
  <c r="BH1569" i="2"/>
  <c r="BG1569" i="2"/>
  <c r="BF1569" i="2"/>
  <c r="T1569" i="2"/>
  <c r="R1569" i="2"/>
  <c r="P1569" i="2"/>
  <c r="BK1569" i="2"/>
  <c r="J1569" i="2"/>
  <c r="BE1569" i="2" s="1"/>
  <c r="BI1567" i="2"/>
  <c r="BH1567" i="2"/>
  <c r="BG1567" i="2"/>
  <c r="BF1567" i="2"/>
  <c r="T1567" i="2"/>
  <c r="R1567" i="2"/>
  <c r="P1567" i="2"/>
  <c r="BK1567" i="2"/>
  <c r="J1567" i="2"/>
  <c r="BE1567" i="2" s="1"/>
  <c r="BI1565" i="2"/>
  <c r="BH1565" i="2"/>
  <c r="BG1565" i="2"/>
  <c r="BF1565" i="2"/>
  <c r="T1565" i="2"/>
  <c r="R1565" i="2"/>
  <c r="P1565" i="2"/>
  <c r="BK1565" i="2"/>
  <c r="J1565" i="2"/>
  <c r="BE1565" i="2" s="1"/>
  <c r="BI1564" i="2"/>
  <c r="BH1564" i="2"/>
  <c r="BG1564" i="2"/>
  <c r="BF1564" i="2"/>
  <c r="T1564" i="2"/>
  <c r="R1564" i="2"/>
  <c r="P1564" i="2"/>
  <c r="BK1564" i="2"/>
  <c r="J1564" i="2"/>
  <c r="BE1564" i="2" s="1"/>
  <c r="BI1563" i="2"/>
  <c r="BH1563" i="2"/>
  <c r="BG1563" i="2"/>
  <c r="BF1563" i="2"/>
  <c r="T1563" i="2"/>
  <c r="R1563" i="2"/>
  <c r="P1563" i="2"/>
  <c r="BK1563" i="2"/>
  <c r="J1563" i="2"/>
  <c r="BE1563" i="2" s="1"/>
  <c r="BI1561" i="2"/>
  <c r="BH1561" i="2"/>
  <c r="BG1561" i="2"/>
  <c r="BF1561" i="2"/>
  <c r="T1561" i="2"/>
  <c r="R1561" i="2"/>
  <c r="P1561" i="2"/>
  <c r="BK1561" i="2"/>
  <c r="J1561" i="2"/>
  <c r="BE1561" i="2" s="1"/>
  <c r="BI1560" i="2"/>
  <c r="BH1560" i="2"/>
  <c r="BG1560" i="2"/>
  <c r="BF1560" i="2"/>
  <c r="T1560" i="2"/>
  <c r="R1560" i="2"/>
  <c r="P1560" i="2"/>
  <c r="BK1560" i="2"/>
  <c r="J1560" i="2"/>
  <c r="BE1560" i="2" s="1"/>
  <c r="BI1559" i="2"/>
  <c r="BH1559" i="2"/>
  <c r="BG1559" i="2"/>
  <c r="BF1559" i="2"/>
  <c r="T1559" i="2"/>
  <c r="R1559" i="2"/>
  <c r="P1559" i="2"/>
  <c r="BK1559" i="2"/>
  <c r="J1559" i="2"/>
  <c r="BE1559" i="2" s="1"/>
  <c r="BI1557" i="2"/>
  <c r="BH1557" i="2"/>
  <c r="BG1557" i="2"/>
  <c r="BF1557" i="2"/>
  <c r="T1557" i="2"/>
  <c r="T1556" i="2" s="1"/>
  <c r="R1557" i="2"/>
  <c r="P1557" i="2"/>
  <c r="P1556" i="2" s="1"/>
  <c r="BK1557" i="2"/>
  <c r="BK1556" i="2" s="1"/>
  <c r="J1556" i="2" s="1"/>
  <c r="J148" i="2" s="1"/>
  <c r="J1557" i="2"/>
  <c r="BE1557" i="2" s="1"/>
  <c r="BI1555" i="2"/>
  <c r="BH1555" i="2"/>
  <c r="BG1555" i="2"/>
  <c r="BF1555" i="2"/>
  <c r="BE1555" i="2"/>
  <c r="T1555" i="2"/>
  <c r="R1555" i="2"/>
  <c r="P1555" i="2"/>
  <c r="BK1555" i="2"/>
  <c r="J1555" i="2"/>
  <c r="BI1554" i="2"/>
  <c r="BH1554" i="2"/>
  <c r="BG1554" i="2"/>
  <c r="BF1554" i="2"/>
  <c r="BE1554" i="2"/>
  <c r="T1554" i="2"/>
  <c r="R1554" i="2"/>
  <c r="P1554" i="2"/>
  <c r="BK1554" i="2"/>
  <c r="J1554" i="2"/>
  <c r="BI1552" i="2"/>
  <c r="BH1552" i="2"/>
  <c r="BG1552" i="2"/>
  <c r="BF1552" i="2"/>
  <c r="BE1552" i="2"/>
  <c r="T1552" i="2"/>
  <c r="R1552" i="2"/>
  <c r="P1552" i="2"/>
  <c r="BK1552" i="2"/>
  <c r="J1552" i="2"/>
  <c r="BI1551" i="2"/>
  <c r="BH1551" i="2"/>
  <c r="BG1551" i="2"/>
  <c r="BF1551" i="2"/>
  <c r="BE1551" i="2"/>
  <c r="T1551" i="2"/>
  <c r="R1551" i="2"/>
  <c r="P1551" i="2"/>
  <c r="BK1551" i="2"/>
  <c r="J1551" i="2"/>
  <c r="BI1550" i="2"/>
  <c r="BH1550" i="2"/>
  <c r="BG1550" i="2"/>
  <c r="BF1550" i="2"/>
  <c r="BE1550" i="2"/>
  <c r="T1550" i="2"/>
  <c r="R1550" i="2"/>
  <c r="P1550" i="2"/>
  <c r="BK1550" i="2"/>
  <c r="J1550" i="2"/>
  <c r="BI1549" i="2"/>
  <c r="BH1549" i="2"/>
  <c r="BG1549" i="2"/>
  <c r="BF1549" i="2"/>
  <c r="BE1549" i="2"/>
  <c r="T1549" i="2"/>
  <c r="R1549" i="2"/>
  <c r="P1549" i="2"/>
  <c r="BK1549" i="2"/>
  <c r="J1549" i="2"/>
  <c r="BI1548" i="2"/>
  <c r="BH1548" i="2"/>
  <c r="BG1548" i="2"/>
  <c r="BF1548" i="2"/>
  <c r="BE1548" i="2"/>
  <c r="T1548" i="2"/>
  <c r="R1548" i="2"/>
  <c r="P1548" i="2"/>
  <c r="BK1548" i="2"/>
  <c r="J1548" i="2"/>
  <c r="BI1546" i="2"/>
  <c r="BH1546" i="2"/>
  <c r="BG1546" i="2"/>
  <c r="BF1546" i="2"/>
  <c r="BE1546" i="2"/>
  <c r="T1546" i="2"/>
  <c r="R1546" i="2"/>
  <c r="P1546" i="2"/>
  <c r="BK1546" i="2"/>
  <c r="J1546" i="2"/>
  <c r="BI1544" i="2"/>
  <c r="BH1544" i="2"/>
  <c r="BG1544" i="2"/>
  <c r="BF1544" i="2"/>
  <c r="BE1544" i="2"/>
  <c r="T1544" i="2"/>
  <c r="R1544" i="2"/>
  <c r="P1544" i="2"/>
  <c r="BK1544" i="2"/>
  <c r="J1544" i="2"/>
  <c r="BI1542" i="2"/>
  <c r="BH1542" i="2"/>
  <c r="BG1542" i="2"/>
  <c r="BF1542" i="2"/>
  <c r="BE1542" i="2"/>
  <c r="T1542" i="2"/>
  <c r="R1542" i="2"/>
  <c r="P1542" i="2"/>
  <c r="BK1542" i="2"/>
  <c r="J1542" i="2"/>
  <c r="BI1536" i="2"/>
  <c r="BH1536" i="2"/>
  <c r="BG1536" i="2"/>
  <c r="BF1536" i="2"/>
  <c r="BE1536" i="2"/>
  <c r="T1536" i="2"/>
  <c r="R1536" i="2"/>
  <c r="P1536" i="2"/>
  <c r="BK1536" i="2"/>
  <c r="J1536" i="2"/>
  <c r="BI1535" i="2"/>
  <c r="BH1535" i="2"/>
  <c r="BG1535" i="2"/>
  <c r="BF1535" i="2"/>
  <c r="BE1535" i="2"/>
  <c r="T1535" i="2"/>
  <c r="R1535" i="2"/>
  <c r="P1535" i="2"/>
  <c r="BK1535" i="2"/>
  <c r="J1535" i="2"/>
  <c r="BI1534" i="2"/>
  <c r="BH1534" i="2"/>
  <c r="BG1534" i="2"/>
  <c r="BF1534" i="2"/>
  <c r="BE1534" i="2"/>
  <c r="T1534" i="2"/>
  <c r="R1534" i="2"/>
  <c r="P1534" i="2"/>
  <c r="BK1534" i="2"/>
  <c r="J1534" i="2"/>
  <c r="BI1533" i="2"/>
  <c r="BH1533" i="2"/>
  <c r="BG1533" i="2"/>
  <c r="BF1533" i="2"/>
  <c r="BE1533" i="2"/>
  <c r="T1533" i="2"/>
  <c r="R1533" i="2"/>
  <c r="P1533" i="2"/>
  <c r="BK1533" i="2"/>
  <c r="J1533" i="2"/>
  <c r="BI1532" i="2"/>
  <c r="BH1532" i="2"/>
  <c r="BG1532" i="2"/>
  <c r="BF1532" i="2"/>
  <c r="BE1532" i="2"/>
  <c r="T1532" i="2"/>
  <c r="R1532" i="2"/>
  <c r="P1532" i="2"/>
  <c r="BK1532" i="2"/>
  <c r="J1532" i="2"/>
  <c r="BI1531" i="2"/>
  <c r="BH1531" i="2"/>
  <c r="BG1531" i="2"/>
  <c r="BF1531" i="2"/>
  <c r="BE1531" i="2"/>
  <c r="T1531" i="2"/>
  <c r="R1531" i="2"/>
  <c r="P1531" i="2"/>
  <c r="BK1531" i="2"/>
  <c r="J1531" i="2"/>
  <c r="BI1530" i="2"/>
  <c r="BH1530" i="2"/>
  <c r="BG1530" i="2"/>
  <c r="BF1530" i="2"/>
  <c r="BE1530" i="2"/>
  <c r="T1530" i="2"/>
  <c r="R1530" i="2"/>
  <c r="P1530" i="2"/>
  <c r="BK1530" i="2"/>
  <c r="J1530" i="2"/>
  <c r="BI1529" i="2"/>
  <c r="BH1529" i="2"/>
  <c r="BG1529" i="2"/>
  <c r="BF1529" i="2"/>
  <c r="BE1529" i="2"/>
  <c r="T1529" i="2"/>
  <c r="R1529" i="2"/>
  <c r="P1529" i="2"/>
  <c r="BK1529" i="2"/>
  <c r="J1529" i="2"/>
  <c r="BI1528" i="2"/>
  <c r="BH1528" i="2"/>
  <c r="BG1528" i="2"/>
  <c r="BF1528" i="2"/>
  <c r="BE1528" i="2"/>
  <c r="T1528" i="2"/>
  <c r="R1528" i="2"/>
  <c r="P1528" i="2"/>
  <c r="BK1528" i="2"/>
  <c r="J1528" i="2"/>
  <c r="BI1527" i="2"/>
  <c r="BH1527" i="2"/>
  <c r="BG1527" i="2"/>
  <c r="BF1527" i="2"/>
  <c r="BE1527" i="2"/>
  <c r="T1527" i="2"/>
  <c r="R1527" i="2"/>
  <c r="P1527" i="2"/>
  <c r="BK1527" i="2"/>
  <c r="J1527" i="2"/>
  <c r="BI1526" i="2"/>
  <c r="BH1526" i="2"/>
  <c r="BG1526" i="2"/>
  <c r="BF1526" i="2"/>
  <c r="BE1526" i="2"/>
  <c r="T1526" i="2"/>
  <c r="R1526" i="2"/>
  <c r="P1526" i="2"/>
  <c r="BK1526" i="2"/>
  <c r="J1526" i="2"/>
  <c r="BI1525" i="2"/>
  <c r="BH1525" i="2"/>
  <c r="BG1525" i="2"/>
  <c r="BF1525" i="2"/>
  <c r="BE1525" i="2"/>
  <c r="T1525" i="2"/>
  <c r="R1525" i="2"/>
  <c r="P1525" i="2"/>
  <c r="BK1525" i="2"/>
  <c r="J1525" i="2"/>
  <c r="BI1524" i="2"/>
  <c r="BH1524" i="2"/>
  <c r="BG1524" i="2"/>
  <c r="BF1524" i="2"/>
  <c r="BE1524" i="2"/>
  <c r="T1524" i="2"/>
  <c r="R1524" i="2"/>
  <c r="P1524" i="2"/>
  <c r="BK1524" i="2"/>
  <c r="J1524" i="2"/>
  <c r="BI1523" i="2"/>
  <c r="BH1523" i="2"/>
  <c r="BG1523" i="2"/>
  <c r="BF1523" i="2"/>
  <c r="BE1523" i="2"/>
  <c r="T1523" i="2"/>
  <c r="R1523" i="2"/>
  <c r="P1523" i="2"/>
  <c r="BK1523" i="2"/>
  <c r="J1523" i="2"/>
  <c r="BI1522" i="2"/>
  <c r="BH1522" i="2"/>
  <c r="BG1522" i="2"/>
  <c r="BF1522" i="2"/>
  <c r="BE1522" i="2"/>
  <c r="T1522" i="2"/>
  <c r="R1522" i="2"/>
  <c r="P1522" i="2"/>
  <c r="BK1522" i="2"/>
  <c r="J1522" i="2"/>
  <c r="BI1521" i="2"/>
  <c r="BH1521" i="2"/>
  <c r="BG1521" i="2"/>
  <c r="BF1521" i="2"/>
  <c r="BE1521" i="2"/>
  <c r="T1521" i="2"/>
  <c r="R1521" i="2"/>
  <c r="P1521" i="2"/>
  <c r="BK1521" i="2"/>
  <c r="J1521" i="2"/>
  <c r="BI1520" i="2"/>
  <c r="BH1520" i="2"/>
  <c r="BG1520" i="2"/>
  <c r="BF1520" i="2"/>
  <c r="BE1520" i="2"/>
  <c r="T1520" i="2"/>
  <c r="R1520" i="2"/>
  <c r="P1520" i="2"/>
  <c r="BK1520" i="2"/>
  <c r="J1520" i="2"/>
  <c r="BI1519" i="2"/>
  <c r="BH1519" i="2"/>
  <c r="BG1519" i="2"/>
  <c r="BF1519" i="2"/>
  <c r="BE1519" i="2"/>
  <c r="T1519" i="2"/>
  <c r="R1519" i="2"/>
  <c r="P1519" i="2"/>
  <c r="BK1519" i="2"/>
  <c r="J1519" i="2"/>
  <c r="BI1518" i="2"/>
  <c r="BH1518" i="2"/>
  <c r="BG1518" i="2"/>
  <c r="BF1518" i="2"/>
  <c r="BE1518" i="2"/>
  <c r="T1518" i="2"/>
  <c r="R1518" i="2"/>
  <c r="P1518" i="2"/>
  <c r="BK1518" i="2"/>
  <c r="J1518" i="2"/>
  <c r="BI1517" i="2"/>
  <c r="BH1517" i="2"/>
  <c r="BG1517" i="2"/>
  <c r="BF1517" i="2"/>
  <c r="BE1517" i="2"/>
  <c r="T1517" i="2"/>
  <c r="R1517" i="2"/>
  <c r="P1517" i="2"/>
  <c r="BK1517" i="2"/>
  <c r="J1517" i="2"/>
  <c r="BI1516" i="2"/>
  <c r="BH1516" i="2"/>
  <c r="BG1516" i="2"/>
  <c r="BF1516" i="2"/>
  <c r="BE1516" i="2"/>
  <c r="T1516" i="2"/>
  <c r="R1516" i="2"/>
  <c r="P1516" i="2"/>
  <c r="BK1516" i="2"/>
  <c r="J1516" i="2"/>
  <c r="BI1515" i="2"/>
  <c r="BH1515" i="2"/>
  <c r="BG1515" i="2"/>
  <c r="BF1515" i="2"/>
  <c r="BE1515" i="2"/>
  <c r="T1515" i="2"/>
  <c r="R1515" i="2"/>
  <c r="P1515" i="2"/>
  <c r="BK1515" i="2"/>
  <c r="J1515" i="2"/>
  <c r="BI1514" i="2"/>
  <c r="BH1514" i="2"/>
  <c r="BG1514" i="2"/>
  <c r="BF1514" i="2"/>
  <c r="BE1514" i="2"/>
  <c r="T1514" i="2"/>
  <c r="R1514" i="2"/>
  <c r="P1514" i="2"/>
  <c r="BK1514" i="2"/>
  <c r="J1514" i="2"/>
  <c r="BI1510" i="2"/>
  <c r="BH1510" i="2"/>
  <c r="BG1510" i="2"/>
  <c r="BF1510" i="2"/>
  <c r="BE1510" i="2"/>
  <c r="T1510" i="2"/>
  <c r="R1510" i="2"/>
  <c r="R1509" i="2" s="1"/>
  <c r="P1510" i="2"/>
  <c r="P1509" i="2" s="1"/>
  <c r="BK1510" i="2"/>
  <c r="BK1509" i="2" s="1"/>
  <c r="J1509" i="2" s="1"/>
  <c r="J1510" i="2"/>
  <c r="J147" i="2"/>
  <c r="BI1508" i="2"/>
  <c r="BH1508" i="2"/>
  <c r="BG1508" i="2"/>
  <c r="BF1508" i="2"/>
  <c r="T1508" i="2"/>
  <c r="R1508" i="2"/>
  <c r="P1508" i="2"/>
  <c r="BK1508" i="2"/>
  <c r="J1508" i="2"/>
  <c r="BE1508" i="2" s="1"/>
  <c r="BI1507" i="2"/>
  <c r="BH1507" i="2"/>
  <c r="BG1507" i="2"/>
  <c r="BF1507" i="2"/>
  <c r="T1507" i="2"/>
  <c r="R1507" i="2"/>
  <c r="P1507" i="2"/>
  <c r="BK1507" i="2"/>
  <c r="J1507" i="2"/>
  <c r="BE1507" i="2" s="1"/>
  <c r="BI1506" i="2"/>
  <c r="BH1506" i="2"/>
  <c r="BG1506" i="2"/>
  <c r="BF1506" i="2"/>
  <c r="T1506" i="2"/>
  <c r="R1506" i="2"/>
  <c r="P1506" i="2"/>
  <c r="BK1506" i="2"/>
  <c r="J1506" i="2"/>
  <c r="BE1506" i="2" s="1"/>
  <c r="BI1502" i="2"/>
  <c r="BH1502" i="2"/>
  <c r="BG1502" i="2"/>
  <c r="BF1502" i="2"/>
  <c r="T1502" i="2"/>
  <c r="R1502" i="2"/>
  <c r="P1502" i="2"/>
  <c r="BK1502" i="2"/>
  <c r="J1502" i="2"/>
  <c r="BE1502" i="2" s="1"/>
  <c r="BI1497" i="2"/>
  <c r="BH1497" i="2"/>
  <c r="BG1497" i="2"/>
  <c r="BF1497" i="2"/>
  <c r="T1497" i="2"/>
  <c r="R1497" i="2"/>
  <c r="P1497" i="2"/>
  <c r="BK1497" i="2"/>
  <c r="J1497" i="2"/>
  <c r="BE1497" i="2" s="1"/>
  <c r="BI1496" i="2"/>
  <c r="BH1496" i="2"/>
  <c r="BG1496" i="2"/>
  <c r="BF1496" i="2"/>
  <c r="T1496" i="2"/>
  <c r="R1496" i="2"/>
  <c r="P1496" i="2"/>
  <c r="BK1496" i="2"/>
  <c r="J1496" i="2"/>
  <c r="BE1496" i="2" s="1"/>
  <c r="BI1495" i="2"/>
  <c r="BH1495" i="2"/>
  <c r="BG1495" i="2"/>
  <c r="BF1495" i="2"/>
  <c r="T1495" i="2"/>
  <c r="R1495" i="2"/>
  <c r="P1495" i="2"/>
  <c r="BK1495" i="2"/>
  <c r="J1495" i="2"/>
  <c r="BE1495" i="2" s="1"/>
  <c r="BI1494" i="2"/>
  <c r="BH1494" i="2"/>
  <c r="BG1494" i="2"/>
  <c r="BF1494" i="2"/>
  <c r="T1494" i="2"/>
  <c r="R1494" i="2"/>
  <c r="P1494" i="2"/>
  <c r="BK1494" i="2"/>
  <c r="J1494" i="2"/>
  <c r="BE1494" i="2" s="1"/>
  <c r="BI1493" i="2"/>
  <c r="BH1493" i="2"/>
  <c r="BG1493" i="2"/>
  <c r="BF1493" i="2"/>
  <c r="T1493" i="2"/>
  <c r="R1493" i="2"/>
  <c r="P1493" i="2"/>
  <c r="BK1493" i="2"/>
  <c r="J1493" i="2"/>
  <c r="BE1493" i="2" s="1"/>
  <c r="BI1492" i="2"/>
  <c r="BH1492" i="2"/>
  <c r="BG1492" i="2"/>
  <c r="BF1492" i="2"/>
  <c r="T1492" i="2"/>
  <c r="R1492" i="2"/>
  <c r="P1492" i="2"/>
  <c r="BK1492" i="2"/>
  <c r="J1492" i="2"/>
  <c r="BE1492" i="2" s="1"/>
  <c r="BI1491" i="2"/>
  <c r="BH1491" i="2"/>
  <c r="BG1491" i="2"/>
  <c r="BF1491" i="2"/>
  <c r="T1491" i="2"/>
  <c r="R1491" i="2"/>
  <c r="P1491" i="2"/>
  <c r="BK1491" i="2"/>
  <c r="J1491" i="2"/>
  <c r="BE1491" i="2" s="1"/>
  <c r="BI1490" i="2"/>
  <c r="BH1490" i="2"/>
  <c r="BG1490" i="2"/>
  <c r="BF1490" i="2"/>
  <c r="T1490" i="2"/>
  <c r="R1490" i="2"/>
  <c r="P1490" i="2"/>
  <c r="BK1490" i="2"/>
  <c r="J1490" i="2"/>
  <c r="BE1490" i="2" s="1"/>
  <c r="BI1489" i="2"/>
  <c r="BH1489" i="2"/>
  <c r="BG1489" i="2"/>
  <c r="BF1489" i="2"/>
  <c r="T1489" i="2"/>
  <c r="R1489" i="2"/>
  <c r="P1489" i="2"/>
  <c r="BK1489" i="2"/>
  <c r="J1489" i="2"/>
  <c r="BE1489" i="2" s="1"/>
  <c r="BI1487" i="2"/>
  <c r="BH1487" i="2"/>
  <c r="BG1487" i="2"/>
  <c r="BF1487" i="2"/>
  <c r="T1487" i="2"/>
  <c r="R1487" i="2"/>
  <c r="P1487" i="2"/>
  <c r="BK1487" i="2"/>
  <c r="J1487" i="2"/>
  <c r="BE1487" i="2" s="1"/>
  <c r="BI1484" i="2"/>
  <c r="BH1484" i="2"/>
  <c r="BG1484" i="2"/>
  <c r="BF1484" i="2"/>
  <c r="T1484" i="2"/>
  <c r="R1484" i="2"/>
  <c r="P1484" i="2"/>
  <c r="BK1484" i="2"/>
  <c r="J1484" i="2"/>
  <c r="BE1484" i="2" s="1"/>
  <c r="BI1482" i="2"/>
  <c r="BH1482" i="2"/>
  <c r="BG1482" i="2"/>
  <c r="BF1482" i="2"/>
  <c r="T1482" i="2"/>
  <c r="R1482" i="2"/>
  <c r="R1481" i="2" s="1"/>
  <c r="P1482" i="2"/>
  <c r="BK1482" i="2"/>
  <c r="BK1481" i="2" s="1"/>
  <c r="J1482" i="2"/>
  <c r="BE1482" i="2" s="1"/>
  <c r="BI1480" i="2"/>
  <c r="BH1480" i="2"/>
  <c r="BG1480" i="2"/>
  <c r="BF1480" i="2"/>
  <c r="BE1480" i="2"/>
  <c r="T1480" i="2"/>
  <c r="R1480" i="2"/>
  <c r="P1480" i="2"/>
  <c r="BK1480" i="2"/>
  <c r="J1480" i="2"/>
  <c r="BI1479" i="2"/>
  <c r="BH1479" i="2"/>
  <c r="BG1479" i="2"/>
  <c r="BF1479" i="2"/>
  <c r="BE1479" i="2"/>
  <c r="T1479" i="2"/>
  <c r="R1479" i="2"/>
  <c r="P1479" i="2"/>
  <c r="BK1479" i="2"/>
  <c r="J1479" i="2"/>
  <c r="BI1478" i="2"/>
  <c r="BH1478" i="2"/>
  <c r="BG1478" i="2"/>
  <c r="BF1478" i="2"/>
  <c r="BE1478" i="2"/>
  <c r="T1478" i="2"/>
  <c r="R1478" i="2"/>
  <c r="P1478" i="2"/>
  <c r="BK1478" i="2"/>
  <c r="J1478" i="2"/>
  <c r="BI1477" i="2"/>
  <c r="BH1477" i="2"/>
  <c r="BG1477" i="2"/>
  <c r="BF1477" i="2"/>
  <c r="BE1477" i="2"/>
  <c r="T1477" i="2"/>
  <c r="R1477" i="2"/>
  <c r="P1477" i="2"/>
  <c r="BK1477" i="2"/>
  <c r="J1477" i="2"/>
  <c r="BI1476" i="2"/>
  <c r="BH1476" i="2"/>
  <c r="BG1476" i="2"/>
  <c r="BF1476" i="2"/>
  <c r="BE1476" i="2"/>
  <c r="T1476" i="2"/>
  <c r="R1476" i="2"/>
  <c r="P1476" i="2"/>
  <c r="BK1476" i="2"/>
  <c r="J1476" i="2"/>
  <c r="BI1475" i="2"/>
  <c r="BH1475" i="2"/>
  <c r="BG1475" i="2"/>
  <c r="BF1475" i="2"/>
  <c r="BE1475" i="2"/>
  <c r="T1475" i="2"/>
  <c r="R1475" i="2"/>
  <c r="P1475" i="2"/>
  <c r="BK1475" i="2"/>
  <c r="J1475" i="2"/>
  <c r="BI1474" i="2"/>
  <c r="BH1474" i="2"/>
  <c r="BG1474" i="2"/>
  <c r="BF1474" i="2"/>
  <c r="BE1474" i="2"/>
  <c r="T1474" i="2"/>
  <c r="R1474" i="2"/>
  <c r="P1474" i="2"/>
  <c r="BK1474" i="2"/>
  <c r="J1474" i="2"/>
  <c r="BI1473" i="2"/>
  <c r="BH1473" i="2"/>
  <c r="BG1473" i="2"/>
  <c r="BF1473" i="2"/>
  <c r="BE1473" i="2"/>
  <c r="T1473" i="2"/>
  <c r="R1473" i="2"/>
  <c r="P1473" i="2"/>
  <c r="BK1473" i="2"/>
  <c r="J1473" i="2"/>
  <c r="BI1472" i="2"/>
  <c r="BH1472" i="2"/>
  <c r="BG1472" i="2"/>
  <c r="BF1472" i="2"/>
  <c r="BE1472" i="2"/>
  <c r="T1472" i="2"/>
  <c r="R1472" i="2"/>
  <c r="P1472" i="2"/>
  <c r="BK1472" i="2"/>
  <c r="J1472" i="2"/>
  <c r="BI1471" i="2"/>
  <c r="BH1471" i="2"/>
  <c r="BG1471" i="2"/>
  <c r="BF1471" i="2"/>
  <c r="BE1471" i="2"/>
  <c r="T1471" i="2"/>
  <c r="R1471" i="2"/>
  <c r="P1471" i="2"/>
  <c r="BK1471" i="2"/>
  <c r="J1471" i="2"/>
  <c r="BI1470" i="2"/>
  <c r="BH1470" i="2"/>
  <c r="BG1470" i="2"/>
  <c r="BF1470" i="2"/>
  <c r="BE1470" i="2"/>
  <c r="T1470" i="2"/>
  <c r="R1470" i="2"/>
  <c r="P1470" i="2"/>
  <c r="BK1470" i="2"/>
  <c r="J1470" i="2"/>
  <c r="BI1469" i="2"/>
  <c r="BH1469" i="2"/>
  <c r="BG1469" i="2"/>
  <c r="BF1469" i="2"/>
  <c r="BE1469" i="2"/>
  <c r="T1469" i="2"/>
  <c r="R1469" i="2"/>
  <c r="P1469" i="2"/>
  <c r="BK1469" i="2"/>
  <c r="J1469" i="2"/>
  <c r="BI1468" i="2"/>
  <c r="BH1468" i="2"/>
  <c r="BG1468" i="2"/>
  <c r="BF1468" i="2"/>
  <c r="BE1468" i="2"/>
  <c r="T1468" i="2"/>
  <c r="R1468" i="2"/>
  <c r="P1468" i="2"/>
  <c r="BK1468" i="2"/>
  <c r="J1468" i="2"/>
  <c r="BI1464" i="2"/>
  <c r="BH1464" i="2"/>
  <c r="BG1464" i="2"/>
  <c r="BF1464" i="2"/>
  <c r="BE1464" i="2"/>
  <c r="T1464" i="2"/>
  <c r="R1464" i="2"/>
  <c r="P1464" i="2"/>
  <c r="BK1464" i="2"/>
  <c r="J1464" i="2"/>
  <c r="BI1462" i="2"/>
  <c r="BH1462" i="2"/>
  <c r="BG1462" i="2"/>
  <c r="BF1462" i="2"/>
  <c r="BE1462" i="2"/>
  <c r="T1462" i="2"/>
  <c r="R1462" i="2"/>
  <c r="P1462" i="2"/>
  <c r="BK1462" i="2"/>
  <c r="J1462" i="2"/>
  <c r="BI1459" i="2"/>
  <c r="BH1459" i="2"/>
  <c r="BG1459" i="2"/>
  <c r="BF1459" i="2"/>
  <c r="BE1459" i="2"/>
  <c r="T1459" i="2"/>
  <c r="R1459" i="2"/>
  <c r="P1459" i="2"/>
  <c r="BK1459" i="2"/>
  <c r="J1459" i="2"/>
  <c r="BI1458" i="2"/>
  <c r="BH1458" i="2"/>
  <c r="BG1458" i="2"/>
  <c r="BF1458" i="2"/>
  <c r="BE1458" i="2"/>
  <c r="T1458" i="2"/>
  <c r="R1458" i="2"/>
  <c r="P1458" i="2"/>
  <c r="BK1458" i="2"/>
  <c r="J1458" i="2"/>
  <c r="BI1457" i="2"/>
  <c r="BH1457" i="2"/>
  <c r="BG1457" i="2"/>
  <c r="BF1457" i="2"/>
  <c r="BE1457" i="2"/>
  <c r="T1457" i="2"/>
  <c r="R1457" i="2"/>
  <c r="P1457" i="2"/>
  <c r="BK1457" i="2"/>
  <c r="J1457" i="2"/>
  <c r="BI1456" i="2"/>
  <c r="BH1456" i="2"/>
  <c r="BG1456" i="2"/>
  <c r="BF1456" i="2"/>
  <c r="BE1456" i="2"/>
  <c r="T1456" i="2"/>
  <c r="R1456" i="2"/>
  <c r="P1456" i="2"/>
  <c r="BK1456" i="2"/>
  <c r="J1456" i="2"/>
  <c r="BI1455" i="2"/>
  <c r="BH1455" i="2"/>
  <c r="BG1455" i="2"/>
  <c r="BF1455" i="2"/>
  <c r="BE1455" i="2"/>
  <c r="T1455" i="2"/>
  <c r="R1455" i="2"/>
  <c r="P1455" i="2"/>
  <c r="BK1455" i="2"/>
  <c r="J1455" i="2"/>
  <c r="BI1454" i="2"/>
  <c r="BH1454" i="2"/>
  <c r="BG1454" i="2"/>
  <c r="BF1454" i="2"/>
  <c r="BE1454" i="2"/>
  <c r="T1454" i="2"/>
  <c r="R1454" i="2"/>
  <c r="P1454" i="2"/>
  <c r="BK1454" i="2"/>
  <c r="J1454" i="2"/>
  <c r="BI1452" i="2"/>
  <c r="BH1452" i="2"/>
  <c r="BG1452" i="2"/>
  <c r="BF1452" i="2"/>
  <c r="BE1452" i="2"/>
  <c r="T1452" i="2"/>
  <c r="R1452" i="2"/>
  <c r="P1452" i="2"/>
  <c r="BK1452" i="2"/>
  <c r="J1452" i="2"/>
  <c r="BI1450" i="2"/>
  <c r="BH1450" i="2"/>
  <c r="BG1450" i="2"/>
  <c r="BF1450" i="2"/>
  <c r="BE1450" i="2"/>
  <c r="T1450" i="2"/>
  <c r="R1450" i="2"/>
  <c r="P1450" i="2"/>
  <c r="BK1450" i="2"/>
  <c r="J1450" i="2"/>
  <c r="BI1449" i="2"/>
  <c r="BH1449" i="2"/>
  <c r="BG1449" i="2"/>
  <c r="BF1449" i="2"/>
  <c r="BE1449" i="2"/>
  <c r="T1449" i="2"/>
  <c r="T1448" i="2" s="1"/>
  <c r="R1449" i="2"/>
  <c r="R1448" i="2" s="1"/>
  <c r="P1449" i="2"/>
  <c r="BK1449" i="2"/>
  <c r="BK1448" i="2" s="1"/>
  <c r="J1448" i="2" s="1"/>
  <c r="J1449" i="2"/>
  <c r="J145" i="2"/>
  <c r="BI1447" i="2"/>
  <c r="BH1447" i="2"/>
  <c r="BG1447" i="2"/>
  <c r="BF1447" i="2"/>
  <c r="T1447" i="2"/>
  <c r="R1447" i="2"/>
  <c r="P1447" i="2"/>
  <c r="BK1447" i="2"/>
  <c r="J1447" i="2"/>
  <c r="BE1447" i="2" s="1"/>
  <c r="BI1442" i="2"/>
  <c r="BH1442" i="2"/>
  <c r="BG1442" i="2"/>
  <c r="BF1442" i="2"/>
  <c r="T1442" i="2"/>
  <c r="R1442" i="2"/>
  <c r="P1442" i="2"/>
  <c r="BK1442" i="2"/>
  <c r="J1442" i="2"/>
  <c r="BE1442" i="2" s="1"/>
  <c r="BI1438" i="2"/>
  <c r="BH1438" i="2"/>
  <c r="BG1438" i="2"/>
  <c r="BF1438" i="2"/>
  <c r="T1438" i="2"/>
  <c r="R1438" i="2"/>
  <c r="P1438" i="2"/>
  <c r="BK1438" i="2"/>
  <c r="J1438" i="2"/>
  <c r="BE1438" i="2" s="1"/>
  <c r="BI1437" i="2"/>
  <c r="BH1437" i="2"/>
  <c r="BG1437" i="2"/>
  <c r="BF1437" i="2"/>
  <c r="T1437" i="2"/>
  <c r="T1436" i="2" s="1"/>
  <c r="R1437" i="2"/>
  <c r="P1437" i="2"/>
  <c r="P1436" i="2" s="1"/>
  <c r="BK1437" i="2"/>
  <c r="BK1436" i="2" s="1"/>
  <c r="J1436" i="2" s="1"/>
  <c r="J144" i="2" s="1"/>
  <c r="J1437" i="2"/>
  <c r="BE1437" i="2" s="1"/>
  <c r="BI1435" i="2"/>
  <c r="BH1435" i="2"/>
  <c r="BG1435" i="2"/>
  <c r="BF1435" i="2"/>
  <c r="BE1435" i="2"/>
  <c r="T1435" i="2"/>
  <c r="R1435" i="2"/>
  <c r="P1435" i="2"/>
  <c r="BK1435" i="2"/>
  <c r="J1435" i="2"/>
  <c r="BI1434" i="2"/>
  <c r="BH1434" i="2"/>
  <c r="BG1434" i="2"/>
  <c r="BF1434" i="2"/>
  <c r="BE1434" i="2"/>
  <c r="T1434" i="2"/>
  <c r="R1434" i="2"/>
  <c r="P1434" i="2"/>
  <c r="BK1434" i="2"/>
  <c r="J1434" i="2"/>
  <c r="BI1432" i="2"/>
  <c r="BH1432" i="2"/>
  <c r="BG1432" i="2"/>
  <c r="BF1432" i="2"/>
  <c r="BE1432" i="2"/>
  <c r="T1432" i="2"/>
  <c r="R1432" i="2"/>
  <c r="P1432" i="2"/>
  <c r="BK1432" i="2"/>
  <c r="J1432" i="2"/>
  <c r="BI1428" i="2"/>
  <c r="BH1428" i="2"/>
  <c r="BG1428" i="2"/>
  <c r="BF1428" i="2"/>
  <c r="BE1428" i="2"/>
  <c r="T1428" i="2"/>
  <c r="R1428" i="2"/>
  <c r="P1428" i="2"/>
  <c r="BK1428" i="2"/>
  <c r="J1428" i="2"/>
  <c r="BI1427" i="2"/>
  <c r="BH1427" i="2"/>
  <c r="BG1427" i="2"/>
  <c r="BF1427" i="2"/>
  <c r="BE1427" i="2"/>
  <c r="T1427" i="2"/>
  <c r="R1427" i="2"/>
  <c r="P1427" i="2"/>
  <c r="BK1427" i="2"/>
  <c r="J1427" i="2"/>
  <c r="BI1423" i="2"/>
  <c r="BH1423" i="2"/>
  <c r="BG1423" i="2"/>
  <c r="BF1423" i="2"/>
  <c r="BE1423" i="2"/>
  <c r="T1423" i="2"/>
  <c r="R1423" i="2"/>
  <c r="P1423" i="2"/>
  <c r="BK1423" i="2"/>
  <c r="J1423" i="2"/>
  <c r="BI1422" i="2"/>
  <c r="BH1422" i="2"/>
  <c r="BG1422" i="2"/>
  <c r="BF1422" i="2"/>
  <c r="BE1422" i="2"/>
  <c r="T1422" i="2"/>
  <c r="R1422" i="2"/>
  <c r="P1422" i="2"/>
  <c r="BK1422" i="2"/>
  <c r="J1422" i="2"/>
  <c r="BI1421" i="2"/>
  <c r="BH1421" i="2"/>
  <c r="BG1421" i="2"/>
  <c r="BF1421" i="2"/>
  <c r="BE1421" i="2"/>
  <c r="T1421" i="2"/>
  <c r="R1421" i="2"/>
  <c r="P1421" i="2"/>
  <c r="BK1421" i="2"/>
  <c r="J1421" i="2"/>
  <c r="BI1419" i="2"/>
  <c r="BH1419" i="2"/>
  <c r="BG1419" i="2"/>
  <c r="BF1419" i="2"/>
  <c r="BE1419" i="2"/>
  <c r="T1419" i="2"/>
  <c r="R1419" i="2"/>
  <c r="P1419" i="2"/>
  <c r="BK1419" i="2"/>
  <c r="J1419" i="2"/>
  <c r="BI1373" i="2"/>
  <c r="BH1373" i="2"/>
  <c r="BG1373" i="2"/>
  <c r="BF1373" i="2"/>
  <c r="BE1373" i="2"/>
  <c r="T1373" i="2"/>
  <c r="R1373" i="2"/>
  <c r="P1373" i="2"/>
  <c r="BK1373" i="2"/>
  <c r="J1373" i="2"/>
  <c r="BI1341" i="2"/>
  <c r="BH1341" i="2"/>
  <c r="BG1341" i="2"/>
  <c r="BF1341" i="2"/>
  <c r="BE1341" i="2"/>
  <c r="T1341" i="2"/>
  <c r="R1341" i="2"/>
  <c r="P1341" i="2"/>
  <c r="BK1341" i="2"/>
  <c r="J1341" i="2"/>
  <c r="BI1332" i="2"/>
  <c r="BH1332" i="2"/>
  <c r="BG1332" i="2"/>
  <c r="BF1332" i="2"/>
  <c r="BE1332" i="2"/>
  <c r="T1332" i="2"/>
  <c r="R1332" i="2"/>
  <c r="P1332" i="2"/>
  <c r="BK1332" i="2"/>
  <c r="J1332" i="2"/>
  <c r="BI1331" i="2"/>
  <c r="BH1331" i="2"/>
  <c r="BG1331" i="2"/>
  <c r="BF1331" i="2"/>
  <c r="BE1331" i="2"/>
  <c r="T1331" i="2"/>
  <c r="R1331" i="2"/>
  <c r="P1331" i="2"/>
  <c r="BK1331" i="2"/>
  <c r="J1331" i="2"/>
  <c r="BI1330" i="2"/>
  <c r="BH1330" i="2"/>
  <c r="BG1330" i="2"/>
  <c r="BF1330" i="2"/>
  <c r="BE1330" i="2"/>
  <c r="T1330" i="2"/>
  <c r="R1330" i="2"/>
  <c r="P1330" i="2"/>
  <c r="BK1330" i="2"/>
  <c r="J1330" i="2"/>
  <c r="BI1328" i="2"/>
  <c r="BH1328" i="2"/>
  <c r="BG1328" i="2"/>
  <c r="BF1328" i="2"/>
  <c r="BE1328" i="2"/>
  <c r="T1328" i="2"/>
  <c r="R1328" i="2"/>
  <c r="P1328" i="2"/>
  <c r="BK1328" i="2"/>
  <c r="J1328" i="2"/>
  <c r="BI1326" i="2"/>
  <c r="BH1326" i="2"/>
  <c r="BG1326" i="2"/>
  <c r="BF1326" i="2"/>
  <c r="BE1326" i="2"/>
  <c r="T1326" i="2"/>
  <c r="R1326" i="2"/>
  <c r="P1326" i="2"/>
  <c r="BK1326" i="2"/>
  <c r="J1326" i="2"/>
  <c r="BI1319" i="2"/>
  <c r="BH1319" i="2"/>
  <c r="BG1319" i="2"/>
  <c r="BF1319" i="2"/>
  <c r="BE1319" i="2"/>
  <c r="T1319" i="2"/>
  <c r="R1319" i="2"/>
  <c r="P1319" i="2"/>
  <c r="BK1319" i="2"/>
  <c r="J1319" i="2"/>
  <c r="BI1317" i="2"/>
  <c r="BH1317" i="2"/>
  <c r="BG1317" i="2"/>
  <c r="BF1317" i="2"/>
  <c r="BE1317" i="2"/>
  <c r="T1317" i="2"/>
  <c r="R1317" i="2"/>
  <c r="P1317" i="2"/>
  <c r="BK1317" i="2"/>
  <c r="J1317" i="2"/>
  <c r="BI1315" i="2"/>
  <c r="BH1315" i="2"/>
  <c r="BG1315" i="2"/>
  <c r="BF1315" i="2"/>
  <c r="BE1315" i="2"/>
  <c r="T1315" i="2"/>
  <c r="R1315" i="2"/>
  <c r="P1315" i="2"/>
  <c r="BK1315" i="2"/>
  <c r="J1315" i="2"/>
  <c r="BI1313" i="2"/>
  <c r="BH1313" i="2"/>
  <c r="BG1313" i="2"/>
  <c r="BF1313" i="2"/>
  <c r="BE1313" i="2"/>
  <c r="T1313" i="2"/>
  <c r="R1313" i="2"/>
  <c r="P1313" i="2"/>
  <c r="BK1313" i="2"/>
  <c r="J1313" i="2"/>
  <c r="BI1311" i="2"/>
  <c r="BH1311" i="2"/>
  <c r="BG1311" i="2"/>
  <c r="BF1311" i="2"/>
  <c r="BE1311" i="2"/>
  <c r="T1311" i="2"/>
  <c r="R1311" i="2"/>
  <c r="P1311" i="2"/>
  <c r="BK1311" i="2"/>
  <c r="J1311" i="2"/>
  <c r="BI1306" i="2"/>
  <c r="BH1306" i="2"/>
  <c r="BG1306" i="2"/>
  <c r="BF1306" i="2"/>
  <c r="BE1306" i="2"/>
  <c r="T1306" i="2"/>
  <c r="R1306" i="2"/>
  <c r="P1306" i="2"/>
  <c r="BK1306" i="2"/>
  <c r="J1306" i="2"/>
  <c r="BI1305" i="2"/>
  <c r="BH1305" i="2"/>
  <c r="BG1305" i="2"/>
  <c r="BF1305" i="2"/>
  <c r="BE1305" i="2"/>
  <c r="T1305" i="2"/>
  <c r="R1305" i="2"/>
  <c r="P1305" i="2"/>
  <c r="BK1305" i="2"/>
  <c r="J1305" i="2"/>
  <c r="BI1304" i="2"/>
  <c r="BH1304" i="2"/>
  <c r="BG1304" i="2"/>
  <c r="BF1304" i="2"/>
  <c r="BE1304" i="2"/>
  <c r="T1304" i="2"/>
  <c r="R1304" i="2"/>
  <c r="P1304" i="2"/>
  <c r="BK1304" i="2"/>
  <c r="J1304" i="2"/>
  <c r="BI1303" i="2"/>
  <c r="BH1303" i="2"/>
  <c r="BG1303" i="2"/>
  <c r="BF1303" i="2"/>
  <c r="BE1303" i="2"/>
  <c r="T1303" i="2"/>
  <c r="R1303" i="2"/>
  <c r="P1303" i="2"/>
  <c r="BK1303" i="2"/>
  <c r="J1303" i="2"/>
  <c r="BI1301" i="2"/>
  <c r="BH1301" i="2"/>
  <c r="BG1301" i="2"/>
  <c r="BF1301" i="2"/>
  <c r="BE1301" i="2"/>
  <c r="T1301" i="2"/>
  <c r="R1301" i="2"/>
  <c r="R1300" i="2" s="1"/>
  <c r="P1301" i="2"/>
  <c r="P1300" i="2" s="1"/>
  <c r="BK1301" i="2"/>
  <c r="BK1300" i="2" s="1"/>
  <c r="J1300" i="2" s="1"/>
  <c r="J1301" i="2"/>
  <c r="J143" i="2"/>
  <c r="BI1299" i="2"/>
  <c r="BH1299" i="2"/>
  <c r="BG1299" i="2"/>
  <c r="BF1299" i="2"/>
  <c r="T1299" i="2"/>
  <c r="R1299" i="2"/>
  <c r="P1299" i="2"/>
  <c r="BK1299" i="2"/>
  <c r="J1299" i="2"/>
  <c r="BE1299" i="2" s="1"/>
  <c r="BI1298" i="2"/>
  <c r="BH1298" i="2"/>
  <c r="BG1298" i="2"/>
  <c r="BF1298" i="2"/>
  <c r="T1298" i="2"/>
  <c r="R1298" i="2"/>
  <c r="P1298" i="2"/>
  <c r="BK1298" i="2"/>
  <c r="J1298" i="2"/>
  <c r="BE1298" i="2" s="1"/>
  <c r="BI1297" i="2"/>
  <c r="BH1297" i="2"/>
  <c r="BG1297" i="2"/>
  <c r="BF1297" i="2"/>
  <c r="T1297" i="2"/>
  <c r="R1297" i="2"/>
  <c r="P1297" i="2"/>
  <c r="BK1297" i="2"/>
  <c r="J1297" i="2"/>
  <c r="BE1297" i="2" s="1"/>
  <c r="BI1296" i="2"/>
  <c r="BH1296" i="2"/>
  <c r="BG1296" i="2"/>
  <c r="BF1296" i="2"/>
  <c r="T1296" i="2"/>
  <c r="R1296" i="2"/>
  <c r="P1296" i="2"/>
  <c r="BK1296" i="2"/>
  <c r="J1296" i="2"/>
  <c r="BE1296" i="2" s="1"/>
  <c r="BI1295" i="2"/>
  <c r="BH1295" i="2"/>
  <c r="BG1295" i="2"/>
  <c r="BF1295" i="2"/>
  <c r="T1295" i="2"/>
  <c r="R1295" i="2"/>
  <c r="P1295" i="2"/>
  <c r="BK1295" i="2"/>
  <c r="J1295" i="2"/>
  <c r="BE1295" i="2" s="1"/>
  <c r="BI1294" i="2"/>
  <c r="BH1294" i="2"/>
  <c r="BG1294" i="2"/>
  <c r="BF1294" i="2"/>
  <c r="T1294" i="2"/>
  <c r="R1294" i="2"/>
  <c r="R1293" i="2" s="1"/>
  <c r="P1294" i="2"/>
  <c r="BK1294" i="2"/>
  <c r="BK1293" i="2" s="1"/>
  <c r="J1294" i="2"/>
  <c r="BE1294" i="2" s="1"/>
  <c r="BI1292" i="2"/>
  <c r="BH1292" i="2"/>
  <c r="BG1292" i="2"/>
  <c r="BF1292" i="2"/>
  <c r="BE1292" i="2"/>
  <c r="T1292" i="2"/>
  <c r="R1292" i="2"/>
  <c r="P1292" i="2"/>
  <c r="BK1292" i="2"/>
  <c r="J1292" i="2"/>
  <c r="BI1291" i="2"/>
  <c r="BH1291" i="2"/>
  <c r="BG1291" i="2"/>
  <c r="BF1291" i="2"/>
  <c r="BE1291" i="2"/>
  <c r="T1291" i="2"/>
  <c r="R1291" i="2"/>
  <c r="P1291" i="2"/>
  <c r="BK1291" i="2"/>
  <c r="J1291" i="2"/>
  <c r="BI1290" i="2"/>
  <c r="BH1290" i="2"/>
  <c r="BG1290" i="2"/>
  <c r="BF1290" i="2"/>
  <c r="BE1290" i="2"/>
  <c r="T1290" i="2"/>
  <c r="R1290" i="2"/>
  <c r="P1290" i="2"/>
  <c r="BK1290" i="2"/>
  <c r="J1290" i="2"/>
  <c r="BI1289" i="2"/>
  <c r="BH1289" i="2"/>
  <c r="BG1289" i="2"/>
  <c r="BF1289" i="2"/>
  <c r="BE1289" i="2"/>
  <c r="T1289" i="2"/>
  <c r="R1289" i="2"/>
  <c r="P1289" i="2"/>
  <c r="BK1289" i="2"/>
  <c r="J1289" i="2"/>
  <c r="BI1288" i="2"/>
  <c r="BH1288" i="2"/>
  <c r="BG1288" i="2"/>
  <c r="BF1288" i="2"/>
  <c r="BE1288" i="2"/>
  <c r="T1288" i="2"/>
  <c r="R1288" i="2"/>
  <c r="P1288" i="2"/>
  <c r="BK1288" i="2"/>
  <c r="J1288" i="2"/>
  <c r="BI1287" i="2"/>
  <c r="BH1287" i="2"/>
  <c r="BG1287" i="2"/>
  <c r="BF1287" i="2"/>
  <c r="BE1287" i="2"/>
  <c r="T1287" i="2"/>
  <c r="R1287" i="2"/>
  <c r="P1287" i="2"/>
  <c r="BK1287" i="2"/>
  <c r="J1287" i="2"/>
  <c r="BI1286" i="2"/>
  <c r="BH1286" i="2"/>
  <c r="BG1286" i="2"/>
  <c r="BF1286" i="2"/>
  <c r="BE1286" i="2"/>
  <c r="T1286" i="2"/>
  <c r="R1286" i="2"/>
  <c r="P1286" i="2"/>
  <c r="BK1286" i="2"/>
  <c r="J1286" i="2"/>
  <c r="BI1285" i="2"/>
  <c r="BH1285" i="2"/>
  <c r="BG1285" i="2"/>
  <c r="BF1285" i="2"/>
  <c r="BE1285" i="2"/>
  <c r="T1285" i="2"/>
  <c r="T1284" i="2" s="1"/>
  <c r="R1285" i="2"/>
  <c r="R1284" i="2" s="1"/>
  <c r="P1285" i="2"/>
  <c r="BK1285" i="2"/>
  <c r="BK1284" i="2" s="1"/>
  <c r="J1285" i="2"/>
  <c r="BI1283" i="2"/>
  <c r="BH1283" i="2"/>
  <c r="BG1283" i="2"/>
  <c r="BF1283" i="2"/>
  <c r="T1283" i="2"/>
  <c r="R1283" i="2"/>
  <c r="P1283" i="2"/>
  <c r="BK1283" i="2"/>
  <c r="J1283" i="2"/>
  <c r="BE1283" i="2" s="1"/>
  <c r="BI1282" i="2"/>
  <c r="BH1282" i="2"/>
  <c r="BG1282" i="2"/>
  <c r="BF1282" i="2"/>
  <c r="T1282" i="2"/>
  <c r="R1282" i="2"/>
  <c r="P1282" i="2"/>
  <c r="BK1282" i="2"/>
  <c r="J1282" i="2"/>
  <c r="BE1282" i="2" s="1"/>
  <c r="BI1281" i="2"/>
  <c r="BH1281" i="2"/>
  <c r="BG1281" i="2"/>
  <c r="BF1281" i="2"/>
  <c r="T1281" i="2"/>
  <c r="R1281" i="2"/>
  <c r="P1281" i="2"/>
  <c r="BK1281" i="2"/>
  <c r="J1281" i="2"/>
  <c r="BE1281" i="2" s="1"/>
  <c r="BI1280" i="2"/>
  <c r="BH1280" i="2"/>
  <c r="BG1280" i="2"/>
  <c r="BF1280" i="2"/>
  <c r="T1280" i="2"/>
  <c r="R1280" i="2"/>
  <c r="P1280" i="2"/>
  <c r="BK1280" i="2"/>
  <c r="J1280" i="2"/>
  <c r="BE1280" i="2" s="1"/>
  <c r="BI1279" i="2"/>
  <c r="BH1279" i="2"/>
  <c r="BG1279" i="2"/>
  <c r="BF1279" i="2"/>
  <c r="T1279" i="2"/>
  <c r="R1279" i="2"/>
  <c r="P1279" i="2"/>
  <c r="BK1279" i="2"/>
  <c r="J1279" i="2"/>
  <c r="BE1279" i="2" s="1"/>
  <c r="BI1278" i="2"/>
  <c r="BH1278" i="2"/>
  <c r="BG1278" i="2"/>
  <c r="BF1278" i="2"/>
  <c r="T1278" i="2"/>
  <c r="R1278" i="2"/>
  <c r="P1278" i="2"/>
  <c r="BK1278" i="2"/>
  <c r="J1278" i="2"/>
  <c r="BE1278" i="2" s="1"/>
  <c r="BI1277" i="2"/>
  <c r="BH1277" i="2"/>
  <c r="BG1277" i="2"/>
  <c r="BF1277" i="2"/>
  <c r="T1277" i="2"/>
  <c r="R1277" i="2"/>
  <c r="P1277" i="2"/>
  <c r="BK1277" i="2"/>
  <c r="J1277" i="2"/>
  <c r="BE1277" i="2" s="1"/>
  <c r="BI1276" i="2"/>
  <c r="BH1276" i="2"/>
  <c r="BG1276" i="2"/>
  <c r="BF1276" i="2"/>
  <c r="T1276" i="2"/>
  <c r="R1276" i="2"/>
  <c r="P1276" i="2"/>
  <c r="BK1276" i="2"/>
  <c r="J1276" i="2"/>
  <c r="BE1276" i="2" s="1"/>
  <c r="BI1275" i="2"/>
  <c r="BH1275" i="2"/>
  <c r="BG1275" i="2"/>
  <c r="BF1275" i="2"/>
  <c r="T1275" i="2"/>
  <c r="R1275" i="2"/>
  <c r="P1275" i="2"/>
  <c r="BK1275" i="2"/>
  <c r="J1275" i="2"/>
  <c r="BE1275" i="2" s="1"/>
  <c r="BI1274" i="2"/>
  <c r="BH1274" i="2"/>
  <c r="BG1274" i="2"/>
  <c r="BF1274" i="2"/>
  <c r="T1274" i="2"/>
  <c r="R1274" i="2"/>
  <c r="P1274" i="2"/>
  <c r="BK1274" i="2"/>
  <c r="J1274" i="2"/>
  <c r="BE1274" i="2" s="1"/>
  <c r="BI1273" i="2"/>
  <c r="BH1273" i="2"/>
  <c r="BG1273" i="2"/>
  <c r="BF1273" i="2"/>
  <c r="T1273" i="2"/>
  <c r="R1273" i="2"/>
  <c r="P1273" i="2"/>
  <c r="BK1273" i="2"/>
  <c r="J1273" i="2"/>
  <c r="BE1273" i="2" s="1"/>
  <c r="BI1272" i="2"/>
  <c r="BH1272" i="2"/>
  <c r="BG1272" i="2"/>
  <c r="BF1272" i="2"/>
  <c r="T1272" i="2"/>
  <c r="T1271" i="2" s="1"/>
  <c r="R1272" i="2"/>
  <c r="P1272" i="2"/>
  <c r="P1271" i="2" s="1"/>
  <c r="BK1272" i="2"/>
  <c r="BK1271" i="2" s="1"/>
  <c r="J1271" i="2" s="1"/>
  <c r="J140" i="2" s="1"/>
  <c r="J1272" i="2"/>
  <c r="BE1272" i="2" s="1"/>
  <c r="BI1269" i="2"/>
  <c r="BH1269" i="2"/>
  <c r="BG1269" i="2"/>
  <c r="BF1269" i="2"/>
  <c r="T1269" i="2"/>
  <c r="R1269" i="2"/>
  <c r="P1269" i="2"/>
  <c r="BK1269" i="2"/>
  <c r="J1269" i="2"/>
  <c r="BE1269" i="2" s="1"/>
  <c r="BI1268" i="2"/>
  <c r="BH1268" i="2"/>
  <c r="BG1268" i="2"/>
  <c r="BF1268" i="2"/>
  <c r="T1268" i="2"/>
  <c r="R1268" i="2"/>
  <c r="P1268" i="2"/>
  <c r="BK1268" i="2"/>
  <c r="J1268" i="2"/>
  <c r="BE1268" i="2" s="1"/>
  <c r="BI1267" i="2"/>
  <c r="BH1267" i="2"/>
  <c r="BG1267" i="2"/>
  <c r="BF1267" i="2"/>
  <c r="T1267" i="2"/>
  <c r="T1266" i="2" s="1"/>
  <c r="R1267" i="2"/>
  <c r="R1266" i="2" s="1"/>
  <c r="P1267" i="2"/>
  <c r="P1266" i="2" s="1"/>
  <c r="BK1267" i="2"/>
  <c r="BK1266" i="2" s="1"/>
  <c r="J1266" i="2" s="1"/>
  <c r="J138" i="2" s="1"/>
  <c r="J1267" i="2"/>
  <c r="BE1267" i="2" s="1"/>
  <c r="BI1265" i="2"/>
  <c r="BH1265" i="2"/>
  <c r="BG1265" i="2"/>
  <c r="BF1265" i="2"/>
  <c r="BE1265" i="2"/>
  <c r="T1265" i="2"/>
  <c r="R1265" i="2"/>
  <c r="P1265" i="2"/>
  <c r="BK1265" i="2"/>
  <c r="J1265" i="2"/>
  <c r="BI1264" i="2"/>
  <c r="BH1264" i="2"/>
  <c r="BG1264" i="2"/>
  <c r="BF1264" i="2"/>
  <c r="BE1264" i="2"/>
  <c r="T1264" i="2"/>
  <c r="R1264" i="2"/>
  <c r="P1264" i="2"/>
  <c r="BK1264" i="2"/>
  <c r="J1264" i="2"/>
  <c r="BI1263" i="2"/>
  <c r="BH1263" i="2"/>
  <c r="BG1263" i="2"/>
  <c r="BF1263" i="2"/>
  <c r="BE1263" i="2"/>
  <c r="T1263" i="2"/>
  <c r="R1263" i="2"/>
  <c r="P1263" i="2"/>
  <c r="BK1263" i="2"/>
  <c r="J1263" i="2"/>
  <c r="BI1262" i="2"/>
  <c r="BH1262" i="2"/>
  <c r="BG1262" i="2"/>
  <c r="BF1262" i="2"/>
  <c r="BE1262" i="2"/>
  <c r="T1262" i="2"/>
  <c r="R1262" i="2"/>
  <c r="P1262" i="2"/>
  <c r="BK1262" i="2"/>
  <c r="J1262" i="2"/>
  <c r="BI1261" i="2"/>
  <c r="BH1261" i="2"/>
  <c r="BG1261" i="2"/>
  <c r="BF1261" i="2"/>
  <c r="BE1261" i="2"/>
  <c r="T1261" i="2"/>
  <c r="R1261" i="2"/>
  <c r="P1261" i="2"/>
  <c r="BK1261" i="2"/>
  <c r="J1261" i="2"/>
  <c r="BI1260" i="2"/>
  <c r="BH1260" i="2"/>
  <c r="BG1260" i="2"/>
  <c r="BF1260" i="2"/>
  <c r="BE1260" i="2"/>
  <c r="T1260" i="2"/>
  <c r="R1260" i="2"/>
  <c r="P1260" i="2"/>
  <c r="BK1260" i="2"/>
  <c r="J1260" i="2"/>
  <c r="BI1259" i="2"/>
  <c r="BH1259" i="2"/>
  <c r="BG1259" i="2"/>
  <c r="BF1259" i="2"/>
  <c r="BE1259" i="2"/>
  <c r="T1259" i="2"/>
  <c r="R1259" i="2"/>
  <c r="P1259" i="2"/>
  <c r="BK1259" i="2"/>
  <c r="J1259" i="2"/>
  <c r="BI1258" i="2"/>
  <c r="BH1258" i="2"/>
  <c r="BG1258" i="2"/>
  <c r="BF1258" i="2"/>
  <c r="BE1258" i="2"/>
  <c r="T1258" i="2"/>
  <c r="R1258" i="2"/>
  <c r="P1258" i="2"/>
  <c r="BK1258" i="2"/>
  <c r="J1258" i="2"/>
  <c r="BI1257" i="2"/>
  <c r="BH1257" i="2"/>
  <c r="BG1257" i="2"/>
  <c r="BF1257" i="2"/>
  <c r="BE1257" i="2"/>
  <c r="T1257" i="2"/>
  <c r="R1257" i="2"/>
  <c r="P1257" i="2"/>
  <c r="BK1257" i="2"/>
  <c r="J1257" i="2"/>
  <c r="BI1256" i="2"/>
  <c r="BH1256" i="2"/>
  <c r="BG1256" i="2"/>
  <c r="BF1256" i="2"/>
  <c r="BE1256" i="2"/>
  <c r="T1256" i="2"/>
  <c r="R1256" i="2"/>
  <c r="P1256" i="2"/>
  <c r="BK1256" i="2"/>
  <c r="J1256" i="2"/>
  <c r="BI1255" i="2"/>
  <c r="BH1255" i="2"/>
  <c r="BG1255" i="2"/>
  <c r="BF1255" i="2"/>
  <c r="BE1255" i="2"/>
  <c r="T1255" i="2"/>
  <c r="R1255" i="2"/>
  <c r="P1255" i="2"/>
  <c r="BK1255" i="2"/>
  <c r="J1255" i="2"/>
  <c r="BI1254" i="2"/>
  <c r="BH1254" i="2"/>
  <c r="BG1254" i="2"/>
  <c r="BF1254" i="2"/>
  <c r="BE1254" i="2"/>
  <c r="T1254" i="2"/>
  <c r="R1254" i="2"/>
  <c r="P1254" i="2"/>
  <c r="BK1254" i="2"/>
  <c r="J1254" i="2"/>
  <c r="BI1253" i="2"/>
  <c r="BH1253" i="2"/>
  <c r="BG1253" i="2"/>
  <c r="BF1253" i="2"/>
  <c r="BE1253" i="2"/>
  <c r="T1253" i="2"/>
  <c r="R1253" i="2"/>
  <c r="P1253" i="2"/>
  <c r="BK1253" i="2"/>
  <c r="J1253" i="2"/>
  <c r="BI1252" i="2"/>
  <c r="BH1252" i="2"/>
  <c r="BG1252" i="2"/>
  <c r="BF1252" i="2"/>
  <c r="BE1252" i="2"/>
  <c r="T1252" i="2"/>
  <c r="R1252" i="2"/>
  <c r="P1252" i="2"/>
  <c r="BK1252" i="2"/>
  <c r="J1252" i="2"/>
  <c r="BI1251" i="2"/>
  <c r="BH1251" i="2"/>
  <c r="BG1251" i="2"/>
  <c r="BF1251" i="2"/>
  <c r="BE1251" i="2"/>
  <c r="T1251" i="2"/>
  <c r="R1251" i="2"/>
  <c r="P1251" i="2"/>
  <c r="BK1251" i="2"/>
  <c r="J1251" i="2"/>
  <c r="BI1250" i="2"/>
  <c r="BH1250" i="2"/>
  <c r="BG1250" i="2"/>
  <c r="BF1250" i="2"/>
  <c r="BE1250" i="2"/>
  <c r="T1250" i="2"/>
  <c r="R1250" i="2"/>
  <c r="P1250" i="2"/>
  <c r="BK1250" i="2"/>
  <c r="J1250" i="2"/>
  <c r="BI1249" i="2"/>
  <c r="BH1249" i="2"/>
  <c r="BG1249" i="2"/>
  <c r="BF1249" i="2"/>
  <c r="BE1249" i="2"/>
  <c r="T1249" i="2"/>
  <c r="R1249" i="2"/>
  <c r="P1249" i="2"/>
  <c r="BK1249" i="2"/>
  <c r="J1249" i="2"/>
  <c r="BI1248" i="2"/>
  <c r="BH1248" i="2"/>
  <c r="BG1248" i="2"/>
  <c r="BF1248" i="2"/>
  <c r="BE1248" i="2"/>
  <c r="T1248" i="2"/>
  <c r="R1248" i="2"/>
  <c r="P1248" i="2"/>
  <c r="BK1248" i="2"/>
  <c r="J1248" i="2"/>
  <c r="BI1247" i="2"/>
  <c r="BH1247" i="2"/>
  <c r="BG1247" i="2"/>
  <c r="BF1247" i="2"/>
  <c r="BE1247" i="2"/>
  <c r="T1247" i="2"/>
  <c r="R1247" i="2"/>
  <c r="P1247" i="2"/>
  <c r="BK1247" i="2"/>
  <c r="J1247" i="2"/>
  <c r="BI1246" i="2"/>
  <c r="BH1246" i="2"/>
  <c r="BG1246" i="2"/>
  <c r="BF1246" i="2"/>
  <c r="BE1246" i="2"/>
  <c r="T1246" i="2"/>
  <c r="R1246" i="2"/>
  <c r="P1246" i="2"/>
  <c r="BK1246" i="2"/>
  <c r="J1246" i="2"/>
  <c r="BI1245" i="2"/>
  <c r="BH1245" i="2"/>
  <c r="BG1245" i="2"/>
  <c r="BF1245" i="2"/>
  <c r="BE1245" i="2"/>
  <c r="T1245" i="2"/>
  <c r="R1245" i="2"/>
  <c r="P1245" i="2"/>
  <c r="BK1245" i="2"/>
  <c r="J1245" i="2"/>
  <c r="BI1244" i="2"/>
  <c r="BH1244" i="2"/>
  <c r="BG1244" i="2"/>
  <c r="BF1244" i="2"/>
  <c r="BE1244" i="2"/>
  <c r="T1244" i="2"/>
  <c r="R1244" i="2"/>
  <c r="P1244" i="2"/>
  <c r="BK1244" i="2"/>
  <c r="J1244" i="2"/>
  <c r="BI1243" i="2"/>
  <c r="BH1243" i="2"/>
  <c r="BG1243" i="2"/>
  <c r="BF1243" i="2"/>
  <c r="BE1243" i="2"/>
  <c r="T1243" i="2"/>
  <c r="R1243" i="2"/>
  <c r="P1243" i="2"/>
  <c r="BK1243" i="2"/>
  <c r="J1243" i="2"/>
  <c r="BI1242" i="2"/>
  <c r="BH1242" i="2"/>
  <c r="BG1242" i="2"/>
  <c r="BF1242" i="2"/>
  <c r="BE1242" i="2"/>
  <c r="T1242" i="2"/>
  <c r="R1242" i="2"/>
  <c r="P1242" i="2"/>
  <c r="BK1242" i="2"/>
  <c r="J1242" i="2"/>
  <c r="BI1241" i="2"/>
  <c r="BH1241" i="2"/>
  <c r="BG1241" i="2"/>
  <c r="BF1241" i="2"/>
  <c r="BE1241" i="2"/>
  <c r="T1241" i="2"/>
  <c r="R1241" i="2"/>
  <c r="P1241" i="2"/>
  <c r="BK1241" i="2"/>
  <c r="J1241" i="2"/>
  <c r="BI1240" i="2"/>
  <c r="BH1240" i="2"/>
  <c r="BG1240" i="2"/>
  <c r="BF1240" i="2"/>
  <c r="BE1240" i="2"/>
  <c r="T1240" i="2"/>
  <c r="R1240" i="2"/>
  <c r="P1240" i="2"/>
  <c r="BK1240" i="2"/>
  <c r="J1240" i="2"/>
  <c r="BI1239" i="2"/>
  <c r="BH1239" i="2"/>
  <c r="BG1239" i="2"/>
  <c r="BF1239" i="2"/>
  <c r="BE1239" i="2"/>
  <c r="T1239" i="2"/>
  <c r="R1239" i="2"/>
  <c r="P1239" i="2"/>
  <c r="BK1239" i="2"/>
  <c r="J1239" i="2"/>
  <c r="BI1238" i="2"/>
  <c r="BH1238" i="2"/>
  <c r="BG1238" i="2"/>
  <c r="BF1238" i="2"/>
  <c r="BE1238" i="2"/>
  <c r="T1238" i="2"/>
  <c r="R1238" i="2"/>
  <c r="P1238" i="2"/>
  <c r="BK1238" i="2"/>
  <c r="J1238" i="2"/>
  <c r="BI1237" i="2"/>
  <c r="BH1237" i="2"/>
  <c r="BG1237" i="2"/>
  <c r="BF1237" i="2"/>
  <c r="BE1237" i="2"/>
  <c r="T1237" i="2"/>
  <c r="R1237" i="2"/>
  <c r="P1237" i="2"/>
  <c r="BK1237" i="2"/>
  <c r="J1237" i="2"/>
  <c r="BI1236" i="2"/>
  <c r="BH1236" i="2"/>
  <c r="BG1236" i="2"/>
  <c r="BF1236" i="2"/>
  <c r="BE1236" i="2"/>
  <c r="T1236" i="2"/>
  <c r="R1236" i="2"/>
  <c r="P1236" i="2"/>
  <c r="BK1236" i="2"/>
  <c r="J1236" i="2"/>
  <c r="BI1235" i="2"/>
  <c r="BH1235" i="2"/>
  <c r="BG1235" i="2"/>
  <c r="BF1235" i="2"/>
  <c r="BE1235" i="2"/>
  <c r="T1235" i="2"/>
  <c r="R1235" i="2"/>
  <c r="P1235" i="2"/>
  <c r="BK1235" i="2"/>
  <c r="J1235" i="2"/>
  <c r="BI1234" i="2"/>
  <c r="BH1234" i="2"/>
  <c r="BG1234" i="2"/>
  <c r="BF1234" i="2"/>
  <c r="BE1234" i="2"/>
  <c r="T1234" i="2"/>
  <c r="R1234" i="2"/>
  <c r="P1234" i="2"/>
  <c r="BK1234" i="2"/>
  <c r="J1234" i="2"/>
  <c r="BI1233" i="2"/>
  <c r="BH1233" i="2"/>
  <c r="BG1233" i="2"/>
  <c r="BF1233" i="2"/>
  <c r="BE1233" i="2"/>
  <c r="T1233" i="2"/>
  <c r="R1233" i="2"/>
  <c r="P1233" i="2"/>
  <c r="BK1233" i="2"/>
  <c r="J1233" i="2"/>
  <c r="BI1232" i="2"/>
  <c r="BH1232" i="2"/>
  <c r="BG1232" i="2"/>
  <c r="BF1232" i="2"/>
  <c r="BE1232" i="2"/>
  <c r="T1232" i="2"/>
  <c r="R1232" i="2"/>
  <c r="P1232" i="2"/>
  <c r="BK1232" i="2"/>
  <c r="J1232" i="2"/>
  <c r="BI1231" i="2"/>
  <c r="BH1231" i="2"/>
  <c r="BG1231" i="2"/>
  <c r="BF1231" i="2"/>
  <c r="BE1231" i="2"/>
  <c r="T1231" i="2"/>
  <c r="R1231" i="2"/>
  <c r="P1231" i="2"/>
  <c r="BK1231" i="2"/>
  <c r="J1231" i="2"/>
  <c r="BI1230" i="2"/>
  <c r="BH1230" i="2"/>
  <c r="BG1230" i="2"/>
  <c r="BF1230" i="2"/>
  <c r="BE1230" i="2"/>
  <c r="T1230" i="2"/>
  <c r="R1230" i="2"/>
  <c r="P1230" i="2"/>
  <c r="BK1230" i="2"/>
  <c r="J1230" i="2"/>
  <c r="BI1229" i="2"/>
  <c r="BH1229" i="2"/>
  <c r="BG1229" i="2"/>
  <c r="BF1229" i="2"/>
  <c r="BE1229" i="2"/>
  <c r="T1229" i="2"/>
  <c r="R1229" i="2"/>
  <c r="P1229" i="2"/>
  <c r="BK1229" i="2"/>
  <c r="J1229" i="2"/>
  <c r="BI1228" i="2"/>
  <c r="BH1228" i="2"/>
  <c r="BG1228" i="2"/>
  <c r="BF1228" i="2"/>
  <c r="BE1228" i="2"/>
  <c r="T1228" i="2"/>
  <c r="R1228" i="2"/>
  <c r="P1228" i="2"/>
  <c r="BK1228" i="2"/>
  <c r="J1228" i="2"/>
  <c r="BI1227" i="2"/>
  <c r="BH1227" i="2"/>
  <c r="BG1227" i="2"/>
  <c r="BF1227" i="2"/>
  <c r="BE1227" i="2"/>
  <c r="T1227" i="2"/>
  <c r="R1227" i="2"/>
  <c r="P1227" i="2"/>
  <c r="BK1227" i="2"/>
  <c r="J1227" i="2"/>
  <c r="BI1226" i="2"/>
  <c r="BH1226" i="2"/>
  <c r="BG1226" i="2"/>
  <c r="BF1226" i="2"/>
  <c r="BE1226" i="2"/>
  <c r="T1226" i="2"/>
  <c r="R1226" i="2"/>
  <c r="P1226" i="2"/>
  <c r="BK1226" i="2"/>
  <c r="J1226" i="2"/>
  <c r="BI1225" i="2"/>
  <c r="BH1225" i="2"/>
  <c r="BG1225" i="2"/>
  <c r="BF1225" i="2"/>
  <c r="BE1225" i="2"/>
  <c r="T1225" i="2"/>
  <c r="R1225" i="2"/>
  <c r="P1225" i="2"/>
  <c r="BK1225" i="2"/>
  <c r="J1225" i="2"/>
  <c r="BI1224" i="2"/>
  <c r="BH1224" i="2"/>
  <c r="BG1224" i="2"/>
  <c r="BF1224" i="2"/>
  <c r="BE1224" i="2"/>
  <c r="T1224" i="2"/>
  <c r="R1224" i="2"/>
  <c r="P1224" i="2"/>
  <c r="BK1224" i="2"/>
  <c r="J1224" i="2"/>
  <c r="BI1223" i="2"/>
  <c r="BH1223" i="2"/>
  <c r="BG1223" i="2"/>
  <c r="BF1223" i="2"/>
  <c r="BE1223" i="2"/>
  <c r="T1223" i="2"/>
  <c r="R1223" i="2"/>
  <c r="P1223" i="2"/>
  <c r="BK1223" i="2"/>
  <c r="J1223" i="2"/>
  <c r="BI1222" i="2"/>
  <c r="BH1222" i="2"/>
  <c r="BG1222" i="2"/>
  <c r="BF1222" i="2"/>
  <c r="BE1222" i="2"/>
  <c r="T1222" i="2"/>
  <c r="R1222" i="2"/>
  <c r="R1221" i="2" s="1"/>
  <c r="R1220" i="2" s="1"/>
  <c r="P1222" i="2"/>
  <c r="BK1222" i="2"/>
  <c r="BK1221" i="2" s="1"/>
  <c r="J1222" i="2"/>
  <c r="BI1219" i="2"/>
  <c r="BH1219" i="2"/>
  <c r="BG1219" i="2"/>
  <c r="BF1219" i="2"/>
  <c r="BE1219" i="2"/>
  <c r="T1219" i="2"/>
  <c r="R1219" i="2"/>
  <c r="P1219" i="2"/>
  <c r="BK1219" i="2"/>
  <c r="J1219" i="2"/>
  <c r="BI1218" i="2"/>
  <c r="BH1218" i="2"/>
  <c r="BG1218" i="2"/>
  <c r="BF1218" i="2"/>
  <c r="BE1218" i="2"/>
  <c r="T1218" i="2"/>
  <c r="R1218" i="2"/>
  <c r="P1218" i="2"/>
  <c r="BK1218" i="2"/>
  <c r="J1218" i="2"/>
  <c r="BI1217" i="2"/>
  <c r="BH1217" i="2"/>
  <c r="BG1217" i="2"/>
  <c r="BF1217" i="2"/>
  <c r="BE1217" i="2"/>
  <c r="T1217" i="2"/>
  <c r="R1217" i="2"/>
  <c r="P1217" i="2"/>
  <c r="BK1217" i="2"/>
  <c r="J1217" i="2"/>
  <c r="BI1216" i="2"/>
  <c r="BH1216" i="2"/>
  <c r="BG1216" i="2"/>
  <c r="BF1216" i="2"/>
  <c r="BE1216" i="2"/>
  <c r="T1216" i="2"/>
  <c r="R1216" i="2"/>
  <c r="P1216" i="2"/>
  <c r="BK1216" i="2"/>
  <c r="J1216" i="2"/>
  <c r="BI1215" i="2"/>
  <c r="BH1215" i="2"/>
  <c r="BG1215" i="2"/>
  <c r="BF1215" i="2"/>
  <c r="BE1215" i="2"/>
  <c r="T1215" i="2"/>
  <c r="R1215" i="2"/>
  <c r="R1214" i="2" s="1"/>
  <c r="P1215" i="2"/>
  <c r="BK1215" i="2"/>
  <c r="BK1214" i="2" s="1"/>
  <c r="J1214" i="2" s="1"/>
  <c r="J1215" i="2"/>
  <c r="J135" i="2"/>
  <c r="BI1213" i="2"/>
  <c r="BH1213" i="2"/>
  <c r="BG1213" i="2"/>
  <c r="BF1213" i="2"/>
  <c r="T1213" i="2"/>
  <c r="R1213" i="2"/>
  <c r="P1213" i="2"/>
  <c r="BK1213" i="2"/>
  <c r="J1213" i="2"/>
  <c r="BE1213" i="2" s="1"/>
  <c r="BI1212" i="2"/>
  <c r="BH1212" i="2"/>
  <c r="BG1212" i="2"/>
  <c r="BF1212" i="2"/>
  <c r="T1212" i="2"/>
  <c r="R1212" i="2"/>
  <c r="P1212" i="2"/>
  <c r="BK1212" i="2"/>
  <c r="J1212" i="2"/>
  <c r="BE1212" i="2" s="1"/>
  <c r="BI1211" i="2"/>
  <c r="BH1211" i="2"/>
  <c r="BG1211" i="2"/>
  <c r="BF1211" i="2"/>
  <c r="T1211" i="2"/>
  <c r="R1211" i="2"/>
  <c r="P1211" i="2"/>
  <c r="BK1211" i="2"/>
  <c r="J1211" i="2"/>
  <c r="BE1211" i="2" s="1"/>
  <c r="BI1210" i="2"/>
  <c r="BH1210" i="2"/>
  <c r="BG1210" i="2"/>
  <c r="BF1210" i="2"/>
  <c r="T1210" i="2"/>
  <c r="T1209" i="2" s="1"/>
  <c r="R1210" i="2"/>
  <c r="P1210" i="2"/>
  <c r="P1209" i="2" s="1"/>
  <c r="BK1210" i="2"/>
  <c r="BK1209" i="2" s="1"/>
  <c r="J1209" i="2" s="1"/>
  <c r="J134" i="2" s="1"/>
  <c r="J1210" i="2"/>
  <c r="BE1210" i="2" s="1"/>
  <c r="BI1208" i="2"/>
  <c r="BH1208" i="2"/>
  <c r="BG1208" i="2"/>
  <c r="BF1208" i="2"/>
  <c r="BE1208" i="2"/>
  <c r="T1208" i="2"/>
  <c r="R1208" i="2"/>
  <c r="P1208" i="2"/>
  <c r="BK1208" i="2"/>
  <c r="J1208" i="2"/>
  <c r="BI1207" i="2"/>
  <c r="BH1207" i="2"/>
  <c r="BG1207" i="2"/>
  <c r="BF1207" i="2"/>
  <c r="BE1207" i="2"/>
  <c r="T1207" i="2"/>
  <c r="R1207" i="2"/>
  <c r="P1207" i="2"/>
  <c r="BK1207" i="2"/>
  <c r="J1207" i="2"/>
  <c r="BI1206" i="2"/>
  <c r="BH1206" i="2"/>
  <c r="BG1206" i="2"/>
  <c r="BF1206" i="2"/>
  <c r="BE1206" i="2"/>
  <c r="T1206" i="2"/>
  <c r="R1206" i="2"/>
  <c r="P1206" i="2"/>
  <c r="BK1206" i="2"/>
  <c r="J1206" i="2"/>
  <c r="BI1205" i="2"/>
  <c r="BH1205" i="2"/>
  <c r="BG1205" i="2"/>
  <c r="BF1205" i="2"/>
  <c r="BE1205" i="2"/>
  <c r="T1205" i="2"/>
  <c r="R1205" i="2"/>
  <c r="P1205" i="2"/>
  <c r="BK1205" i="2"/>
  <c r="J1205" i="2"/>
  <c r="BI1204" i="2"/>
  <c r="BH1204" i="2"/>
  <c r="BG1204" i="2"/>
  <c r="BF1204" i="2"/>
  <c r="BE1204" i="2"/>
  <c r="T1204" i="2"/>
  <c r="R1204" i="2"/>
  <c r="P1204" i="2"/>
  <c r="BK1204" i="2"/>
  <c r="J1204" i="2"/>
  <c r="BI1203" i="2"/>
  <c r="BH1203" i="2"/>
  <c r="BG1203" i="2"/>
  <c r="BF1203" i="2"/>
  <c r="BE1203" i="2"/>
  <c r="T1203" i="2"/>
  <c r="R1203" i="2"/>
  <c r="P1203" i="2"/>
  <c r="BK1203" i="2"/>
  <c r="J1203" i="2"/>
  <c r="BI1202" i="2"/>
  <c r="BH1202" i="2"/>
  <c r="BG1202" i="2"/>
  <c r="BF1202" i="2"/>
  <c r="BE1202" i="2"/>
  <c r="T1202" i="2"/>
  <c r="R1202" i="2"/>
  <c r="P1202" i="2"/>
  <c r="BK1202" i="2"/>
  <c r="J1202" i="2"/>
  <c r="BI1201" i="2"/>
  <c r="BH1201" i="2"/>
  <c r="BG1201" i="2"/>
  <c r="BF1201" i="2"/>
  <c r="BE1201" i="2"/>
  <c r="T1201" i="2"/>
  <c r="R1201" i="2"/>
  <c r="P1201" i="2"/>
  <c r="BK1201" i="2"/>
  <c r="J1201" i="2"/>
  <c r="BI1200" i="2"/>
  <c r="BH1200" i="2"/>
  <c r="BG1200" i="2"/>
  <c r="BF1200" i="2"/>
  <c r="BE1200" i="2"/>
  <c r="T1200" i="2"/>
  <c r="R1200" i="2"/>
  <c r="P1200" i="2"/>
  <c r="BK1200" i="2"/>
  <c r="J1200" i="2"/>
  <c r="BI1199" i="2"/>
  <c r="BH1199" i="2"/>
  <c r="BG1199" i="2"/>
  <c r="BF1199" i="2"/>
  <c r="BE1199" i="2"/>
  <c r="T1199" i="2"/>
  <c r="R1199" i="2"/>
  <c r="P1199" i="2"/>
  <c r="BK1199" i="2"/>
  <c r="J1199" i="2"/>
  <c r="BI1198" i="2"/>
  <c r="BH1198" i="2"/>
  <c r="BG1198" i="2"/>
  <c r="BF1198" i="2"/>
  <c r="BE1198" i="2"/>
  <c r="T1198" i="2"/>
  <c r="R1198" i="2"/>
  <c r="P1198" i="2"/>
  <c r="BK1198" i="2"/>
  <c r="J1198" i="2"/>
  <c r="BI1197" i="2"/>
  <c r="BH1197" i="2"/>
  <c r="BG1197" i="2"/>
  <c r="BF1197" i="2"/>
  <c r="BE1197" i="2"/>
  <c r="T1197" i="2"/>
  <c r="R1197" i="2"/>
  <c r="P1197" i="2"/>
  <c r="BK1197" i="2"/>
  <c r="J1197" i="2"/>
  <c r="BI1196" i="2"/>
  <c r="BH1196" i="2"/>
  <c r="BG1196" i="2"/>
  <c r="BF1196" i="2"/>
  <c r="BE1196" i="2"/>
  <c r="T1196" i="2"/>
  <c r="R1196" i="2"/>
  <c r="P1196" i="2"/>
  <c r="BK1196" i="2"/>
  <c r="J1196" i="2"/>
  <c r="BI1195" i="2"/>
  <c r="BH1195" i="2"/>
  <c r="BG1195" i="2"/>
  <c r="BF1195" i="2"/>
  <c r="BE1195" i="2"/>
  <c r="T1195" i="2"/>
  <c r="R1195" i="2"/>
  <c r="P1195" i="2"/>
  <c r="BK1195" i="2"/>
  <c r="J1195" i="2"/>
  <c r="BI1194" i="2"/>
  <c r="BH1194" i="2"/>
  <c r="BG1194" i="2"/>
  <c r="BF1194" i="2"/>
  <c r="BE1194" i="2"/>
  <c r="T1194" i="2"/>
  <c r="R1194" i="2"/>
  <c r="P1194" i="2"/>
  <c r="BK1194" i="2"/>
  <c r="J1194" i="2"/>
  <c r="BI1193" i="2"/>
  <c r="BH1193" i="2"/>
  <c r="BG1193" i="2"/>
  <c r="BF1193" i="2"/>
  <c r="BE1193" i="2"/>
  <c r="T1193" i="2"/>
  <c r="R1193" i="2"/>
  <c r="P1193" i="2"/>
  <c r="BK1193" i="2"/>
  <c r="J1193" i="2"/>
  <c r="BI1192" i="2"/>
  <c r="BH1192" i="2"/>
  <c r="BG1192" i="2"/>
  <c r="BF1192" i="2"/>
  <c r="BE1192" i="2"/>
  <c r="T1192" i="2"/>
  <c r="R1192" i="2"/>
  <c r="P1192" i="2"/>
  <c r="BK1192" i="2"/>
  <c r="J1192" i="2"/>
  <c r="BI1191" i="2"/>
  <c r="BH1191" i="2"/>
  <c r="BG1191" i="2"/>
  <c r="BF1191" i="2"/>
  <c r="BE1191" i="2"/>
  <c r="T1191" i="2"/>
  <c r="R1191" i="2"/>
  <c r="P1191" i="2"/>
  <c r="BK1191" i="2"/>
  <c r="J1191" i="2"/>
  <c r="BI1190" i="2"/>
  <c r="BH1190" i="2"/>
  <c r="BG1190" i="2"/>
  <c r="BF1190" i="2"/>
  <c r="BE1190" i="2"/>
  <c r="T1190" i="2"/>
  <c r="R1190" i="2"/>
  <c r="P1190" i="2"/>
  <c r="BK1190" i="2"/>
  <c r="J1190" i="2"/>
  <c r="BI1189" i="2"/>
  <c r="BH1189" i="2"/>
  <c r="BG1189" i="2"/>
  <c r="BF1189" i="2"/>
  <c r="BE1189" i="2"/>
  <c r="T1189" i="2"/>
  <c r="R1189" i="2"/>
  <c r="P1189" i="2"/>
  <c r="BK1189" i="2"/>
  <c r="J1189" i="2"/>
  <c r="BI1188" i="2"/>
  <c r="BH1188" i="2"/>
  <c r="BG1188" i="2"/>
  <c r="BF1188" i="2"/>
  <c r="BE1188" i="2"/>
  <c r="T1188" i="2"/>
  <c r="R1188" i="2"/>
  <c r="P1188" i="2"/>
  <c r="BK1188" i="2"/>
  <c r="J1188" i="2"/>
  <c r="BI1187" i="2"/>
  <c r="BH1187" i="2"/>
  <c r="BG1187" i="2"/>
  <c r="BF1187" i="2"/>
  <c r="BE1187" i="2"/>
  <c r="T1187" i="2"/>
  <c r="R1187" i="2"/>
  <c r="P1187" i="2"/>
  <c r="BK1187" i="2"/>
  <c r="J1187" i="2"/>
  <c r="BI1186" i="2"/>
  <c r="BH1186" i="2"/>
  <c r="BG1186" i="2"/>
  <c r="BF1186" i="2"/>
  <c r="BE1186" i="2"/>
  <c r="T1186" i="2"/>
  <c r="R1186" i="2"/>
  <c r="P1186" i="2"/>
  <c r="BK1186" i="2"/>
  <c r="J1186" i="2"/>
  <c r="BI1185" i="2"/>
  <c r="BH1185" i="2"/>
  <c r="BG1185" i="2"/>
  <c r="BF1185" i="2"/>
  <c r="BE1185" i="2"/>
  <c r="T1185" i="2"/>
  <c r="R1185" i="2"/>
  <c r="R1184" i="2" s="1"/>
  <c r="P1185" i="2"/>
  <c r="BK1185" i="2"/>
  <c r="BK1184" i="2" s="1"/>
  <c r="J1185" i="2"/>
  <c r="BI1182" i="2"/>
  <c r="BH1182" i="2"/>
  <c r="BG1182" i="2"/>
  <c r="BF1182" i="2"/>
  <c r="BE1182" i="2"/>
  <c r="T1182" i="2"/>
  <c r="R1182" i="2"/>
  <c r="P1182" i="2"/>
  <c r="BK1182" i="2"/>
  <c r="J1182" i="2"/>
  <c r="BI1181" i="2"/>
  <c r="BH1181" i="2"/>
  <c r="BG1181" i="2"/>
  <c r="BF1181" i="2"/>
  <c r="BE1181" i="2"/>
  <c r="T1181" i="2"/>
  <c r="R1181" i="2"/>
  <c r="P1181" i="2"/>
  <c r="BK1181" i="2"/>
  <c r="J1181" i="2"/>
  <c r="BI1180" i="2"/>
  <c r="BH1180" i="2"/>
  <c r="BG1180" i="2"/>
  <c r="BF1180" i="2"/>
  <c r="BE1180" i="2"/>
  <c r="T1180" i="2"/>
  <c r="R1180" i="2"/>
  <c r="P1180" i="2"/>
  <c r="BK1180" i="2"/>
  <c r="J1180" i="2"/>
  <c r="BI1179" i="2"/>
  <c r="BH1179" i="2"/>
  <c r="BG1179" i="2"/>
  <c r="BF1179" i="2"/>
  <c r="BE1179" i="2"/>
  <c r="T1179" i="2"/>
  <c r="R1179" i="2"/>
  <c r="R1178" i="2" s="1"/>
  <c r="P1179" i="2"/>
  <c r="BK1179" i="2"/>
  <c r="BK1178" i="2" s="1"/>
  <c r="J1178" i="2" s="1"/>
  <c r="J1179" i="2"/>
  <c r="J131" i="2"/>
  <c r="BI1177" i="2"/>
  <c r="BH1177" i="2"/>
  <c r="BG1177" i="2"/>
  <c r="BF1177" i="2"/>
  <c r="T1177" i="2"/>
  <c r="R1177" i="2"/>
  <c r="P1177" i="2"/>
  <c r="BK1177" i="2"/>
  <c r="J1177" i="2"/>
  <c r="BE1177" i="2" s="1"/>
  <c r="BI1176" i="2"/>
  <c r="BH1176" i="2"/>
  <c r="BG1176" i="2"/>
  <c r="BF1176" i="2"/>
  <c r="T1176" i="2"/>
  <c r="R1176" i="2"/>
  <c r="P1176" i="2"/>
  <c r="BK1176" i="2"/>
  <c r="J1176" i="2"/>
  <c r="BE1176" i="2" s="1"/>
  <c r="BI1175" i="2"/>
  <c r="BH1175" i="2"/>
  <c r="BG1175" i="2"/>
  <c r="BF1175" i="2"/>
  <c r="T1175" i="2"/>
  <c r="R1175" i="2"/>
  <c r="P1175" i="2"/>
  <c r="BK1175" i="2"/>
  <c r="J1175" i="2"/>
  <c r="BE1175" i="2" s="1"/>
  <c r="BI1174" i="2"/>
  <c r="BH1174" i="2"/>
  <c r="BG1174" i="2"/>
  <c r="BF1174" i="2"/>
  <c r="T1174" i="2"/>
  <c r="T1173" i="2" s="1"/>
  <c r="R1174" i="2"/>
  <c r="P1174" i="2"/>
  <c r="P1173" i="2" s="1"/>
  <c r="BK1174" i="2"/>
  <c r="BK1173" i="2" s="1"/>
  <c r="J1173" i="2" s="1"/>
  <c r="J130" i="2" s="1"/>
  <c r="J1174" i="2"/>
  <c r="BE1174" i="2" s="1"/>
  <c r="J129" i="2"/>
  <c r="BI1171" i="2"/>
  <c r="BH1171" i="2"/>
  <c r="BG1171" i="2"/>
  <c r="BF1171" i="2"/>
  <c r="T1171" i="2"/>
  <c r="R1171" i="2"/>
  <c r="P1171" i="2"/>
  <c r="BK1171" i="2"/>
  <c r="J1171" i="2"/>
  <c r="BE1171" i="2" s="1"/>
  <c r="BI1170" i="2"/>
  <c r="BH1170" i="2"/>
  <c r="BG1170" i="2"/>
  <c r="BF1170" i="2"/>
  <c r="T1170" i="2"/>
  <c r="R1170" i="2"/>
  <c r="P1170" i="2"/>
  <c r="BK1170" i="2"/>
  <c r="J1170" i="2"/>
  <c r="BE1170" i="2" s="1"/>
  <c r="BI1169" i="2"/>
  <c r="BH1169" i="2"/>
  <c r="BG1169" i="2"/>
  <c r="BF1169" i="2"/>
  <c r="T1169" i="2"/>
  <c r="R1169" i="2"/>
  <c r="P1169" i="2"/>
  <c r="BK1169" i="2"/>
  <c r="J1169" i="2"/>
  <c r="BE1169" i="2" s="1"/>
  <c r="BI1168" i="2"/>
  <c r="BH1168" i="2"/>
  <c r="BG1168" i="2"/>
  <c r="BF1168" i="2"/>
  <c r="T1168" i="2"/>
  <c r="R1168" i="2"/>
  <c r="P1168" i="2"/>
  <c r="BK1168" i="2"/>
  <c r="J1168" i="2"/>
  <c r="BE1168" i="2" s="1"/>
  <c r="BI1167" i="2"/>
  <c r="BH1167" i="2"/>
  <c r="BG1167" i="2"/>
  <c r="BF1167" i="2"/>
  <c r="T1167" i="2"/>
  <c r="R1167" i="2"/>
  <c r="P1167" i="2"/>
  <c r="BK1167" i="2"/>
  <c r="J1167" i="2"/>
  <c r="BE1167" i="2" s="1"/>
  <c r="BI1166" i="2"/>
  <c r="BH1166" i="2"/>
  <c r="BG1166" i="2"/>
  <c r="BF1166" i="2"/>
  <c r="T1166" i="2"/>
  <c r="R1166" i="2"/>
  <c r="P1166" i="2"/>
  <c r="BK1166" i="2"/>
  <c r="J1166" i="2"/>
  <c r="BE1166" i="2" s="1"/>
  <c r="BI1165" i="2"/>
  <c r="BH1165" i="2"/>
  <c r="BG1165" i="2"/>
  <c r="BF1165" i="2"/>
  <c r="T1165" i="2"/>
  <c r="R1165" i="2"/>
  <c r="P1165" i="2"/>
  <c r="BK1165" i="2"/>
  <c r="J1165" i="2"/>
  <c r="BE1165" i="2" s="1"/>
  <c r="BI1164" i="2"/>
  <c r="BH1164" i="2"/>
  <c r="BG1164" i="2"/>
  <c r="BF1164" i="2"/>
  <c r="T1164" i="2"/>
  <c r="R1164" i="2"/>
  <c r="P1164" i="2"/>
  <c r="BK1164" i="2"/>
  <c r="J1164" i="2"/>
  <c r="BE1164" i="2" s="1"/>
  <c r="BI1163" i="2"/>
  <c r="BH1163" i="2"/>
  <c r="BG1163" i="2"/>
  <c r="BF1163" i="2"/>
  <c r="T1163" i="2"/>
  <c r="R1163" i="2"/>
  <c r="P1163" i="2"/>
  <c r="BK1163" i="2"/>
  <c r="J1163" i="2"/>
  <c r="BE1163" i="2" s="1"/>
  <c r="BI1162" i="2"/>
  <c r="BH1162" i="2"/>
  <c r="BG1162" i="2"/>
  <c r="BF1162" i="2"/>
  <c r="T1162" i="2"/>
  <c r="R1162" i="2"/>
  <c r="P1162" i="2"/>
  <c r="BK1162" i="2"/>
  <c r="J1162" i="2"/>
  <c r="BE1162" i="2" s="1"/>
  <c r="BI1161" i="2"/>
  <c r="BH1161" i="2"/>
  <c r="BG1161" i="2"/>
  <c r="BF1161" i="2"/>
  <c r="T1161" i="2"/>
  <c r="R1161" i="2"/>
  <c r="P1161" i="2"/>
  <c r="BK1161" i="2"/>
  <c r="J1161" i="2"/>
  <c r="BE1161" i="2" s="1"/>
  <c r="BI1160" i="2"/>
  <c r="BH1160" i="2"/>
  <c r="BG1160" i="2"/>
  <c r="BF1160" i="2"/>
  <c r="T1160" i="2"/>
  <c r="R1160" i="2"/>
  <c r="P1160" i="2"/>
  <c r="BK1160" i="2"/>
  <c r="J1160" i="2"/>
  <c r="BE1160" i="2" s="1"/>
  <c r="BI1159" i="2"/>
  <c r="BH1159" i="2"/>
  <c r="BG1159" i="2"/>
  <c r="BF1159" i="2"/>
  <c r="T1159" i="2"/>
  <c r="R1159" i="2"/>
  <c r="P1159" i="2"/>
  <c r="BK1159" i="2"/>
  <c r="J1159" i="2"/>
  <c r="BE1159" i="2" s="1"/>
  <c r="BI1158" i="2"/>
  <c r="BH1158" i="2"/>
  <c r="BG1158" i="2"/>
  <c r="BF1158" i="2"/>
  <c r="T1158" i="2"/>
  <c r="R1158" i="2"/>
  <c r="P1158" i="2"/>
  <c r="BK1158" i="2"/>
  <c r="J1158" i="2"/>
  <c r="BE1158" i="2" s="1"/>
  <c r="BI1157" i="2"/>
  <c r="BH1157" i="2"/>
  <c r="BG1157" i="2"/>
  <c r="BF1157" i="2"/>
  <c r="T1157" i="2"/>
  <c r="R1157" i="2"/>
  <c r="P1157" i="2"/>
  <c r="BK1157" i="2"/>
  <c r="J1157" i="2"/>
  <c r="BE1157" i="2" s="1"/>
  <c r="BI1156" i="2"/>
  <c r="BH1156" i="2"/>
  <c r="BG1156" i="2"/>
  <c r="BF1156" i="2"/>
  <c r="T1156" i="2"/>
  <c r="R1156" i="2"/>
  <c r="P1156" i="2"/>
  <c r="BK1156" i="2"/>
  <c r="J1156" i="2"/>
  <c r="BE1156" i="2" s="1"/>
  <c r="BI1155" i="2"/>
  <c r="BH1155" i="2"/>
  <c r="BG1155" i="2"/>
  <c r="BF1155" i="2"/>
  <c r="T1155" i="2"/>
  <c r="R1155" i="2"/>
  <c r="P1155" i="2"/>
  <c r="BK1155" i="2"/>
  <c r="J1155" i="2"/>
  <c r="BE1155" i="2" s="1"/>
  <c r="BI1154" i="2"/>
  <c r="BH1154" i="2"/>
  <c r="BG1154" i="2"/>
  <c r="BF1154" i="2"/>
  <c r="T1154" i="2"/>
  <c r="R1154" i="2"/>
  <c r="P1154" i="2"/>
  <c r="BK1154" i="2"/>
  <c r="J1154" i="2"/>
  <c r="BE1154" i="2" s="1"/>
  <c r="BI1153" i="2"/>
  <c r="BH1153" i="2"/>
  <c r="BG1153" i="2"/>
  <c r="BF1153" i="2"/>
  <c r="T1153" i="2"/>
  <c r="R1153" i="2"/>
  <c r="P1153" i="2"/>
  <c r="BK1153" i="2"/>
  <c r="J1153" i="2"/>
  <c r="BE1153" i="2" s="1"/>
  <c r="BI1152" i="2"/>
  <c r="BH1152" i="2"/>
  <c r="BG1152" i="2"/>
  <c r="BF1152" i="2"/>
  <c r="T1152" i="2"/>
  <c r="R1152" i="2"/>
  <c r="P1152" i="2"/>
  <c r="BK1152" i="2"/>
  <c r="J1152" i="2"/>
  <c r="BE1152" i="2" s="1"/>
  <c r="BI1151" i="2"/>
  <c r="BH1151" i="2"/>
  <c r="BG1151" i="2"/>
  <c r="BF1151" i="2"/>
  <c r="T1151" i="2"/>
  <c r="R1151" i="2"/>
  <c r="P1151" i="2"/>
  <c r="BK1151" i="2"/>
  <c r="J1151" i="2"/>
  <c r="BE1151" i="2" s="1"/>
  <c r="BI1150" i="2"/>
  <c r="BH1150" i="2"/>
  <c r="BG1150" i="2"/>
  <c r="BF1150" i="2"/>
  <c r="T1150" i="2"/>
  <c r="R1150" i="2"/>
  <c r="P1150" i="2"/>
  <c r="BK1150" i="2"/>
  <c r="J1150" i="2"/>
  <c r="BE1150" i="2" s="1"/>
  <c r="BI1149" i="2"/>
  <c r="BH1149" i="2"/>
  <c r="BG1149" i="2"/>
  <c r="BF1149" i="2"/>
  <c r="T1149" i="2"/>
  <c r="R1149" i="2"/>
  <c r="P1149" i="2"/>
  <c r="BK1149" i="2"/>
  <c r="J1149" i="2"/>
  <c r="BE1149" i="2" s="1"/>
  <c r="BI1148" i="2"/>
  <c r="BH1148" i="2"/>
  <c r="BG1148" i="2"/>
  <c r="BF1148" i="2"/>
  <c r="T1148" i="2"/>
  <c r="R1148" i="2"/>
  <c r="P1148" i="2"/>
  <c r="BK1148" i="2"/>
  <c r="J1148" i="2"/>
  <c r="BE1148" i="2" s="1"/>
  <c r="BI1147" i="2"/>
  <c r="BH1147" i="2"/>
  <c r="BG1147" i="2"/>
  <c r="BF1147" i="2"/>
  <c r="T1147" i="2"/>
  <c r="R1147" i="2"/>
  <c r="P1147" i="2"/>
  <c r="BK1147" i="2"/>
  <c r="J1147" i="2"/>
  <c r="BE1147" i="2" s="1"/>
  <c r="BI1146" i="2"/>
  <c r="BH1146" i="2"/>
  <c r="BG1146" i="2"/>
  <c r="BF1146" i="2"/>
  <c r="T1146" i="2"/>
  <c r="R1146" i="2"/>
  <c r="P1146" i="2"/>
  <c r="BK1146" i="2"/>
  <c r="J1146" i="2"/>
  <c r="BE1146" i="2" s="1"/>
  <c r="BI1145" i="2"/>
  <c r="BH1145" i="2"/>
  <c r="BG1145" i="2"/>
  <c r="BF1145" i="2"/>
  <c r="T1145" i="2"/>
  <c r="R1145" i="2"/>
  <c r="P1145" i="2"/>
  <c r="BK1145" i="2"/>
  <c r="J1145" i="2"/>
  <c r="BE1145" i="2" s="1"/>
  <c r="BI1144" i="2"/>
  <c r="BH1144" i="2"/>
  <c r="BG1144" i="2"/>
  <c r="BF1144" i="2"/>
  <c r="T1144" i="2"/>
  <c r="T1143" i="2" s="1"/>
  <c r="T1142" i="2" s="1"/>
  <c r="R1144" i="2"/>
  <c r="R1143" i="2" s="1"/>
  <c r="P1144" i="2"/>
  <c r="P1143" i="2" s="1"/>
  <c r="P1142" i="2" s="1"/>
  <c r="BK1144" i="2"/>
  <c r="BK1143" i="2" s="1"/>
  <c r="J1144" i="2"/>
  <c r="BE1144" i="2" s="1"/>
  <c r="BI1141" i="2"/>
  <c r="BH1141" i="2"/>
  <c r="BG1141" i="2"/>
  <c r="BF1141" i="2"/>
  <c r="T1141" i="2"/>
  <c r="R1141" i="2"/>
  <c r="P1141" i="2"/>
  <c r="BK1141" i="2"/>
  <c r="J1141" i="2"/>
  <c r="BE1141" i="2" s="1"/>
  <c r="BI1140" i="2"/>
  <c r="BH1140" i="2"/>
  <c r="BG1140" i="2"/>
  <c r="BF1140" i="2"/>
  <c r="T1140" i="2"/>
  <c r="R1140" i="2"/>
  <c r="P1140" i="2"/>
  <c r="BK1140" i="2"/>
  <c r="J1140" i="2"/>
  <c r="BE1140" i="2" s="1"/>
  <c r="BI1139" i="2"/>
  <c r="BH1139" i="2"/>
  <c r="BG1139" i="2"/>
  <c r="BF1139" i="2"/>
  <c r="T1139" i="2"/>
  <c r="R1139" i="2"/>
  <c r="P1139" i="2"/>
  <c r="BK1139" i="2"/>
  <c r="J1139" i="2"/>
  <c r="BE1139" i="2" s="1"/>
  <c r="BI1138" i="2"/>
  <c r="BH1138" i="2"/>
  <c r="BG1138" i="2"/>
  <c r="BF1138" i="2"/>
  <c r="T1138" i="2"/>
  <c r="R1138" i="2"/>
  <c r="P1138" i="2"/>
  <c r="BK1138" i="2"/>
  <c r="J1138" i="2"/>
  <c r="BE1138" i="2" s="1"/>
  <c r="BI1137" i="2"/>
  <c r="BH1137" i="2"/>
  <c r="BG1137" i="2"/>
  <c r="BF1137" i="2"/>
  <c r="T1137" i="2"/>
  <c r="R1137" i="2"/>
  <c r="P1137" i="2"/>
  <c r="BK1137" i="2"/>
  <c r="J1137" i="2"/>
  <c r="BE1137" i="2" s="1"/>
  <c r="BI1136" i="2"/>
  <c r="BH1136" i="2"/>
  <c r="BG1136" i="2"/>
  <c r="BF1136" i="2"/>
  <c r="T1136" i="2"/>
  <c r="T1135" i="2" s="1"/>
  <c r="R1136" i="2"/>
  <c r="R1135" i="2" s="1"/>
  <c r="P1136" i="2"/>
  <c r="P1135" i="2" s="1"/>
  <c r="BK1136" i="2"/>
  <c r="BK1135" i="2" s="1"/>
  <c r="J1135" i="2" s="1"/>
  <c r="J1136" i="2"/>
  <c r="BE1136" i="2" s="1"/>
  <c r="J126" i="2"/>
  <c r="BI1134" i="2"/>
  <c r="BH1134" i="2"/>
  <c r="BG1134" i="2"/>
  <c r="BF1134" i="2"/>
  <c r="BE1134" i="2"/>
  <c r="T1134" i="2"/>
  <c r="R1134" i="2"/>
  <c r="P1134" i="2"/>
  <c r="BK1134" i="2"/>
  <c r="J1134" i="2"/>
  <c r="BI1133" i="2"/>
  <c r="BH1133" i="2"/>
  <c r="BG1133" i="2"/>
  <c r="BF1133" i="2"/>
  <c r="BE1133" i="2"/>
  <c r="T1133" i="2"/>
  <c r="R1133" i="2"/>
  <c r="P1133" i="2"/>
  <c r="BK1133" i="2"/>
  <c r="J1133" i="2"/>
  <c r="BI1132" i="2"/>
  <c r="BH1132" i="2"/>
  <c r="BG1132" i="2"/>
  <c r="BF1132" i="2"/>
  <c r="BE1132" i="2"/>
  <c r="T1132" i="2"/>
  <c r="R1132" i="2"/>
  <c r="P1132" i="2"/>
  <c r="BK1132" i="2"/>
  <c r="J1132" i="2"/>
  <c r="BI1131" i="2"/>
  <c r="BH1131" i="2"/>
  <c r="BG1131" i="2"/>
  <c r="BF1131" i="2"/>
  <c r="BE1131" i="2"/>
  <c r="T1131" i="2"/>
  <c r="R1131" i="2"/>
  <c r="P1131" i="2"/>
  <c r="BK1131" i="2"/>
  <c r="J1131" i="2"/>
  <c r="BI1130" i="2"/>
  <c r="BH1130" i="2"/>
  <c r="BG1130" i="2"/>
  <c r="BF1130" i="2"/>
  <c r="BE1130" i="2"/>
  <c r="T1130" i="2"/>
  <c r="R1130" i="2"/>
  <c r="P1130" i="2"/>
  <c r="BK1130" i="2"/>
  <c r="J1130" i="2"/>
  <c r="BI1129" i="2"/>
  <c r="BH1129" i="2"/>
  <c r="BG1129" i="2"/>
  <c r="BF1129" i="2"/>
  <c r="BE1129" i="2"/>
  <c r="T1129" i="2"/>
  <c r="R1129" i="2"/>
  <c r="P1129" i="2"/>
  <c r="BK1129" i="2"/>
  <c r="J1129" i="2"/>
  <c r="BI1128" i="2"/>
  <c r="BH1128" i="2"/>
  <c r="BG1128" i="2"/>
  <c r="BF1128" i="2"/>
  <c r="BE1128" i="2"/>
  <c r="T1128" i="2"/>
  <c r="R1128" i="2"/>
  <c r="P1128" i="2"/>
  <c r="BK1128" i="2"/>
  <c r="J1128" i="2"/>
  <c r="BI1127" i="2"/>
  <c r="BH1127" i="2"/>
  <c r="BG1127" i="2"/>
  <c r="BF1127" i="2"/>
  <c r="BE1127" i="2"/>
  <c r="T1127" i="2"/>
  <c r="R1127" i="2"/>
  <c r="P1127" i="2"/>
  <c r="BK1127" i="2"/>
  <c r="J1127" i="2"/>
  <c r="BI1126" i="2"/>
  <c r="BH1126" i="2"/>
  <c r="BG1126" i="2"/>
  <c r="BF1126" i="2"/>
  <c r="BE1126" i="2"/>
  <c r="T1126" i="2"/>
  <c r="R1126" i="2"/>
  <c r="P1126" i="2"/>
  <c r="BK1126" i="2"/>
  <c r="J1126" i="2"/>
  <c r="BI1125" i="2"/>
  <c r="BH1125" i="2"/>
  <c r="BG1125" i="2"/>
  <c r="BF1125" i="2"/>
  <c r="BE1125" i="2"/>
  <c r="T1125" i="2"/>
  <c r="T1124" i="2" s="1"/>
  <c r="R1125" i="2"/>
  <c r="R1124" i="2" s="1"/>
  <c r="P1125" i="2"/>
  <c r="P1124" i="2" s="1"/>
  <c r="BK1125" i="2"/>
  <c r="BK1124" i="2" s="1"/>
  <c r="J1124" i="2" s="1"/>
  <c r="J1125" i="2"/>
  <c r="J125" i="2"/>
  <c r="BI1123" i="2"/>
  <c r="BH1123" i="2"/>
  <c r="BG1123" i="2"/>
  <c r="BF1123" i="2"/>
  <c r="T1123" i="2"/>
  <c r="R1123" i="2"/>
  <c r="P1123" i="2"/>
  <c r="BK1123" i="2"/>
  <c r="J1123" i="2"/>
  <c r="BE1123" i="2" s="1"/>
  <c r="BI1122" i="2"/>
  <c r="BH1122" i="2"/>
  <c r="BG1122" i="2"/>
  <c r="BF1122" i="2"/>
  <c r="T1122" i="2"/>
  <c r="R1122" i="2"/>
  <c r="P1122" i="2"/>
  <c r="BK1122" i="2"/>
  <c r="J1122" i="2"/>
  <c r="BE1122" i="2" s="1"/>
  <c r="BI1121" i="2"/>
  <c r="BH1121" i="2"/>
  <c r="BG1121" i="2"/>
  <c r="BF1121" i="2"/>
  <c r="T1121" i="2"/>
  <c r="R1121" i="2"/>
  <c r="P1121" i="2"/>
  <c r="BK1121" i="2"/>
  <c r="J1121" i="2"/>
  <c r="BE1121" i="2" s="1"/>
  <c r="BI1120" i="2"/>
  <c r="BH1120" i="2"/>
  <c r="BG1120" i="2"/>
  <c r="BF1120" i="2"/>
  <c r="T1120" i="2"/>
  <c r="R1120" i="2"/>
  <c r="P1120" i="2"/>
  <c r="BK1120" i="2"/>
  <c r="J1120" i="2"/>
  <c r="BE1120" i="2" s="1"/>
  <c r="BI1119" i="2"/>
  <c r="BH1119" i="2"/>
  <c r="BG1119" i="2"/>
  <c r="BF1119" i="2"/>
  <c r="T1119" i="2"/>
  <c r="R1119" i="2"/>
  <c r="P1119" i="2"/>
  <c r="BK1119" i="2"/>
  <c r="J1119" i="2"/>
  <c r="BE1119" i="2" s="1"/>
  <c r="BI1118" i="2"/>
  <c r="BH1118" i="2"/>
  <c r="BG1118" i="2"/>
  <c r="BF1118" i="2"/>
  <c r="T1118" i="2"/>
  <c r="R1118" i="2"/>
  <c r="P1118" i="2"/>
  <c r="BK1118" i="2"/>
  <c r="J1118" i="2"/>
  <c r="BE1118" i="2" s="1"/>
  <c r="BI1117" i="2"/>
  <c r="BH1117" i="2"/>
  <c r="BG1117" i="2"/>
  <c r="BF1117" i="2"/>
  <c r="T1117" i="2"/>
  <c r="R1117" i="2"/>
  <c r="P1117" i="2"/>
  <c r="BK1117" i="2"/>
  <c r="J1117" i="2"/>
  <c r="BE1117" i="2" s="1"/>
  <c r="BI1116" i="2"/>
  <c r="BH1116" i="2"/>
  <c r="BG1116" i="2"/>
  <c r="BF1116" i="2"/>
  <c r="T1116" i="2"/>
  <c r="R1116" i="2"/>
  <c r="P1116" i="2"/>
  <c r="BK1116" i="2"/>
  <c r="J1116" i="2"/>
  <c r="BE1116" i="2" s="1"/>
  <c r="BI1115" i="2"/>
  <c r="BH1115" i="2"/>
  <c r="BG1115" i="2"/>
  <c r="BF1115" i="2"/>
  <c r="T1115" i="2"/>
  <c r="R1115" i="2"/>
  <c r="P1115" i="2"/>
  <c r="BK1115" i="2"/>
  <c r="J1115" i="2"/>
  <c r="BE1115" i="2" s="1"/>
  <c r="BI1114" i="2"/>
  <c r="BH1114" i="2"/>
  <c r="BG1114" i="2"/>
  <c r="BF1114" i="2"/>
  <c r="T1114" i="2"/>
  <c r="R1114" i="2"/>
  <c r="P1114" i="2"/>
  <c r="BK1114" i="2"/>
  <c r="J1114" i="2"/>
  <c r="BE1114" i="2" s="1"/>
  <c r="BI1113" i="2"/>
  <c r="BH1113" i="2"/>
  <c r="BG1113" i="2"/>
  <c r="BF1113" i="2"/>
  <c r="T1113" i="2"/>
  <c r="R1113" i="2"/>
  <c r="P1113" i="2"/>
  <c r="BK1113" i="2"/>
  <c r="J1113" i="2"/>
  <c r="BE1113" i="2" s="1"/>
  <c r="BI1112" i="2"/>
  <c r="BH1112" i="2"/>
  <c r="BG1112" i="2"/>
  <c r="BF1112" i="2"/>
  <c r="T1112" i="2"/>
  <c r="T1111" i="2" s="1"/>
  <c r="R1112" i="2"/>
  <c r="R1111" i="2" s="1"/>
  <c r="P1112" i="2"/>
  <c r="P1111" i="2" s="1"/>
  <c r="BK1112" i="2"/>
  <c r="BK1111" i="2" s="1"/>
  <c r="J1111" i="2" s="1"/>
  <c r="J1112" i="2"/>
  <c r="BE1112" i="2" s="1"/>
  <c r="J124" i="2"/>
  <c r="BI1110" i="2"/>
  <c r="BH1110" i="2"/>
  <c r="BG1110" i="2"/>
  <c r="BF1110" i="2"/>
  <c r="BE1110" i="2"/>
  <c r="T1110" i="2"/>
  <c r="R1110" i="2"/>
  <c r="P1110" i="2"/>
  <c r="BK1110" i="2"/>
  <c r="J1110" i="2"/>
  <c r="BI1109" i="2"/>
  <c r="BH1109" i="2"/>
  <c r="BG1109" i="2"/>
  <c r="BF1109" i="2"/>
  <c r="BE1109" i="2"/>
  <c r="T1109" i="2"/>
  <c r="R1109" i="2"/>
  <c r="P1109" i="2"/>
  <c r="BK1109" i="2"/>
  <c r="J1109" i="2"/>
  <c r="BI1108" i="2"/>
  <c r="BH1108" i="2"/>
  <c r="BG1108" i="2"/>
  <c r="BF1108" i="2"/>
  <c r="BE1108" i="2"/>
  <c r="T1108" i="2"/>
  <c r="R1108" i="2"/>
  <c r="P1108" i="2"/>
  <c r="BK1108" i="2"/>
  <c r="J1108" i="2"/>
  <c r="BI1107" i="2"/>
  <c r="BH1107" i="2"/>
  <c r="BG1107" i="2"/>
  <c r="BF1107" i="2"/>
  <c r="BE1107" i="2"/>
  <c r="T1107" i="2"/>
  <c r="R1107" i="2"/>
  <c r="P1107" i="2"/>
  <c r="BK1107" i="2"/>
  <c r="J1107" i="2"/>
  <c r="BI1106" i="2"/>
  <c r="BH1106" i="2"/>
  <c r="BG1106" i="2"/>
  <c r="BF1106" i="2"/>
  <c r="BE1106" i="2"/>
  <c r="T1106" i="2"/>
  <c r="R1106" i="2"/>
  <c r="P1106" i="2"/>
  <c r="BK1106" i="2"/>
  <c r="J1106" i="2"/>
  <c r="BI1105" i="2"/>
  <c r="BH1105" i="2"/>
  <c r="BG1105" i="2"/>
  <c r="BF1105" i="2"/>
  <c r="BE1105" i="2"/>
  <c r="T1105" i="2"/>
  <c r="R1105" i="2"/>
  <c r="P1105" i="2"/>
  <c r="BK1105" i="2"/>
  <c r="J1105" i="2"/>
  <c r="BI1104" i="2"/>
  <c r="BH1104" i="2"/>
  <c r="BG1104" i="2"/>
  <c r="BF1104" i="2"/>
  <c r="BE1104" i="2"/>
  <c r="T1104" i="2"/>
  <c r="R1104" i="2"/>
  <c r="P1104" i="2"/>
  <c r="BK1104" i="2"/>
  <c r="J1104" i="2"/>
  <c r="BI1103" i="2"/>
  <c r="BH1103" i="2"/>
  <c r="BG1103" i="2"/>
  <c r="BF1103" i="2"/>
  <c r="BE1103" i="2"/>
  <c r="T1103" i="2"/>
  <c r="T1102" i="2" s="1"/>
  <c r="R1103" i="2"/>
  <c r="R1102" i="2" s="1"/>
  <c r="P1103" i="2"/>
  <c r="P1102" i="2" s="1"/>
  <c r="BK1103" i="2"/>
  <c r="BK1102" i="2" s="1"/>
  <c r="J1102" i="2" s="1"/>
  <c r="J1103" i="2"/>
  <c r="J123" i="2"/>
  <c r="BI1101" i="2"/>
  <c r="BH1101" i="2"/>
  <c r="BG1101" i="2"/>
  <c r="BF1101" i="2"/>
  <c r="T1101" i="2"/>
  <c r="R1101" i="2"/>
  <c r="P1101" i="2"/>
  <c r="BK1101" i="2"/>
  <c r="J1101" i="2"/>
  <c r="BE1101" i="2" s="1"/>
  <c r="BI1100" i="2"/>
  <c r="BH1100" i="2"/>
  <c r="BG1100" i="2"/>
  <c r="BF1100" i="2"/>
  <c r="T1100" i="2"/>
  <c r="R1100" i="2"/>
  <c r="P1100" i="2"/>
  <c r="BK1100" i="2"/>
  <c r="J1100" i="2"/>
  <c r="BE1100" i="2" s="1"/>
  <c r="BI1099" i="2"/>
  <c r="BH1099" i="2"/>
  <c r="BG1099" i="2"/>
  <c r="BF1099" i="2"/>
  <c r="T1099" i="2"/>
  <c r="R1099" i="2"/>
  <c r="P1099" i="2"/>
  <c r="BK1099" i="2"/>
  <c r="J1099" i="2"/>
  <c r="BE1099" i="2" s="1"/>
  <c r="BI1098" i="2"/>
  <c r="BH1098" i="2"/>
  <c r="BG1098" i="2"/>
  <c r="BF1098" i="2"/>
  <c r="T1098" i="2"/>
  <c r="R1098" i="2"/>
  <c r="P1098" i="2"/>
  <c r="BK1098" i="2"/>
  <c r="J1098" i="2"/>
  <c r="BE1098" i="2" s="1"/>
  <c r="BI1097" i="2"/>
  <c r="BH1097" i="2"/>
  <c r="BG1097" i="2"/>
  <c r="BF1097" i="2"/>
  <c r="T1097" i="2"/>
  <c r="R1097" i="2"/>
  <c r="P1097" i="2"/>
  <c r="BK1097" i="2"/>
  <c r="J1097" i="2"/>
  <c r="BE1097" i="2" s="1"/>
  <c r="BI1096" i="2"/>
  <c r="BH1096" i="2"/>
  <c r="BG1096" i="2"/>
  <c r="BF1096" i="2"/>
  <c r="T1096" i="2"/>
  <c r="R1096" i="2"/>
  <c r="P1096" i="2"/>
  <c r="BK1096" i="2"/>
  <c r="J1096" i="2"/>
  <c r="BE1096" i="2" s="1"/>
  <c r="BI1095" i="2"/>
  <c r="BH1095" i="2"/>
  <c r="BG1095" i="2"/>
  <c r="BF1095" i="2"/>
  <c r="T1095" i="2"/>
  <c r="R1095" i="2"/>
  <c r="P1095" i="2"/>
  <c r="BK1095" i="2"/>
  <c r="J1095" i="2"/>
  <c r="BE1095" i="2" s="1"/>
  <c r="BI1094" i="2"/>
  <c r="BH1094" i="2"/>
  <c r="BG1094" i="2"/>
  <c r="BF1094" i="2"/>
  <c r="T1094" i="2"/>
  <c r="R1094" i="2"/>
  <c r="P1094" i="2"/>
  <c r="BK1094" i="2"/>
  <c r="J1094" i="2"/>
  <c r="BE1094" i="2" s="1"/>
  <c r="BI1093" i="2"/>
  <c r="BH1093" i="2"/>
  <c r="BG1093" i="2"/>
  <c r="BF1093" i="2"/>
  <c r="T1093" i="2"/>
  <c r="R1093" i="2"/>
  <c r="P1093" i="2"/>
  <c r="BK1093" i="2"/>
  <c r="J1093" i="2"/>
  <c r="BE1093" i="2" s="1"/>
  <c r="BI1092" i="2"/>
  <c r="BH1092" i="2"/>
  <c r="BG1092" i="2"/>
  <c r="BF1092" i="2"/>
  <c r="T1092" i="2"/>
  <c r="R1092" i="2"/>
  <c r="P1092" i="2"/>
  <c r="BK1092" i="2"/>
  <c r="J1092" i="2"/>
  <c r="BE1092" i="2" s="1"/>
  <c r="BI1091" i="2"/>
  <c r="BH1091" i="2"/>
  <c r="BG1091" i="2"/>
  <c r="BF1091" i="2"/>
  <c r="T1091" i="2"/>
  <c r="R1091" i="2"/>
  <c r="P1091" i="2"/>
  <c r="BK1091" i="2"/>
  <c r="J1091" i="2"/>
  <c r="BE1091" i="2" s="1"/>
  <c r="BI1090" i="2"/>
  <c r="BH1090" i="2"/>
  <c r="BG1090" i="2"/>
  <c r="BF1090" i="2"/>
  <c r="T1090" i="2"/>
  <c r="R1090" i="2"/>
  <c r="P1090" i="2"/>
  <c r="BK1090" i="2"/>
  <c r="J1090" i="2"/>
  <c r="BE1090" i="2" s="1"/>
  <c r="BI1089" i="2"/>
  <c r="BH1089" i="2"/>
  <c r="BG1089" i="2"/>
  <c r="BF1089" i="2"/>
  <c r="T1089" i="2"/>
  <c r="R1089" i="2"/>
  <c r="P1089" i="2"/>
  <c r="BK1089" i="2"/>
  <c r="J1089" i="2"/>
  <c r="BE1089" i="2" s="1"/>
  <c r="BI1088" i="2"/>
  <c r="BH1088" i="2"/>
  <c r="BG1088" i="2"/>
  <c r="BF1088" i="2"/>
  <c r="T1088" i="2"/>
  <c r="T1087" i="2" s="1"/>
  <c r="R1088" i="2"/>
  <c r="R1087" i="2" s="1"/>
  <c r="P1088" i="2"/>
  <c r="P1087" i="2" s="1"/>
  <c r="BK1088" i="2"/>
  <c r="BK1087" i="2" s="1"/>
  <c r="J1087" i="2" s="1"/>
  <c r="J1088" i="2"/>
  <c r="BE1088" i="2" s="1"/>
  <c r="J122" i="2"/>
  <c r="BI1086" i="2"/>
  <c r="BH1086" i="2"/>
  <c r="BG1086" i="2"/>
  <c r="BF1086" i="2"/>
  <c r="BE1086" i="2"/>
  <c r="T1086" i="2"/>
  <c r="R1086" i="2"/>
  <c r="P1086" i="2"/>
  <c r="BK1086" i="2"/>
  <c r="J1086" i="2"/>
  <c r="BI1085" i="2"/>
  <c r="BH1085" i="2"/>
  <c r="BG1085" i="2"/>
  <c r="BF1085" i="2"/>
  <c r="BE1085" i="2"/>
  <c r="T1085" i="2"/>
  <c r="R1085" i="2"/>
  <c r="P1085" i="2"/>
  <c r="BK1085" i="2"/>
  <c r="J1085" i="2"/>
  <c r="BI1084" i="2"/>
  <c r="BH1084" i="2"/>
  <c r="BG1084" i="2"/>
  <c r="BF1084" i="2"/>
  <c r="BE1084" i="2"/>
  <c r="T1084" i="2"/>
  <c r="R1084" i="2"/>
  <c r="P1084" i="2"/>
  <c r="BK1084" i="2"/>
  <c r="J1084" i="2"/>
  <c r="BI1083" i="2"/>
  <c r="BH1083" i="2"/>
  <c r="BG1083" i="2"/>
  <c r="BF1083" i="2"/>
  <c r="BE1083" i="2"/>
  <c r="T1083" i="2"/>
  <c r="R1083" i="2"/>
  <c r="P1083" i="2"/>
  <c r="BK1083" i="2"/>
  <c r="J1083" i="2"/>
  <c r="BI1082" i="2"/>
  <c r="BH1082" i="2"/>
  <c r="BG1082" i="2"/>
  <c r="BF1082" i="2"/>
  <c r="BE1082" i="2"/>
  <c r="T1082" i="2"/>
  <c r="R1082" i="2"/>
  <c r="P1082" i="2"/>
  <c r="BK1082" i="2"/>
  <c r="J1082" i="2"/>
  <c r="BI1081" i="2"/>
  <c r="BH1081" i="2"/>
  <c r="BG1081" i="2"/>
  <c r="BF1081" i="2"/>
  <c r="BE1081" i="2"/>
  <c r="T1081" i="2"/>
  <c r="R1081" i="2"/>
  <c r="P1081" i="2"/>
  <c r="BK1081" i="2"/>
  <c r="J1081" i="2"/>
  <c r="BI1080" i="2"/>
  <c r="BH1080" i="2"/>
  <c r="BG1080" i="2"/>
  <c r="BF1080" i="2"/>
  <c r="BE1080" i="2"/>
  <c r="T1080" i="2"/>
  <c r="R1080" i="2"/>
  <c r="P1080" i="2"/>
  <c r="BK1080" i="2"/>
  <c r="J1080" i="2"/>
  <c r="BI1079" i="2"/>
  <c r="BH1079" i="2"/>
  <c r="BG1079" i="2"/>
  <c r="BF1079" i="2"/>
  <c r="BE1079" i="2"/>
  <c r="T1079" i="2"/>
  <c r="T1078" i="2" s="1"/>
  <c r="R1079" i="2"/>
  <c r="R1078" i="2" s="1"/>
  <c r="R1077" i="2" s="1"/>
  <c r="P1079" i="2"/>
  <c r="P1078" i="2" s="1"/>
  <c r="BK1079" i="2"/>
  <c r="BK1078" i="2" s="1"/>
  <c r="J1079" i="2"/>
  <c r="BI1076" i="2"/>
  <c r="BH1076" i="2"/>
  <c r="BG1076" i="2"/>
  <c r="BF1076" i="2"/>
  <c r="BE1076" i="2"/>
  <c r="T1076" i="2"/>
  <c r="R1076" i="2"/>
  <c r="P1076" i="2"/>
  <c r="BK1076" i="2"/>
  <c r="J1076" i="2"/>
  <c r="BI1075" i="2"/>
  <c r="BH1075" i="2"/>
  <c r="BG1075" i="2"/>
  <c r="BF1075" i="2"/>
  <c r="BE1075" i="2"/>
  <c r="T1075" i="2"/>
  <c r="R1075" i="2"/>
  <c r="P1075" i="2"/>
  <c r="BK1075" i="2"/>
  <c r="J1075" i="2"/>
  <c r="BI1074" i="2"/>
  <c r="BH1074" i="2"/>
  <c r="BG1074" i="2"/>
  <c r="BF1074" i="2"/>
  <c r="BE1074" i="2"/>
  <c r="T1074" i="2"/>
  <c r="R1074" i="2"/>
  <c r="P1074" i="2"/>
  <c r="BK1074" i="2"/>
  <c r="J1074" i="2"/>
  <c r="BI1073" i="2"/>
  <c r="BH1073" i="2"/>
  <c r="BG1073" i="2"/>
  <c r="BF1073" i="2"/>
  <c r="BE1073" i="2"/>
  <c r="T1073" i="2"/>
  <c r="R1073" i="2"/>
  <c r="P1073" i="2"/>
  <c r="BK1073" i="2"/>
  <c r="J1073" i="2"/>
  <c r="BI1072" i="2"/>
  <c r="BH1072" i="2"/>
  <c r="BG1072" i="2"/>
  <c r="BF1072" i="2"/>
  <c r="BE1072" i="2"/>
  <c r="T1072" i="2"/>
  <c r="T1071" i="2" s="1"/>
  <c r="R1072" i="2"/>
  <c r="R1071" i="2" s="1"/>
  <c r="P1072" i="2"/>
  <c r="P1071" i="2" s="1"/>
  <c r="BK1072" i="2"/>
  <c r="BK1071" i="2" s="1"/>
  <c r="J1071" i="2" s="1"/>
  <c r="J1072" i="2"/>
  <c r="J119" i="2"/>
  <c r="BI1070" i="2"/>
  <c r="BH1070" i="2"/>
  <c r="BG1070" i="2"/>
  <c r="BF1070" i="2"/>
  <c r="T1070" i="2"/>
  <c r="R1070" i="2"/>
  <c r="P1070" i="2"/>
  <c r="BK1070" i="2"/>
  <c r="J1070" i="2"/>
  <c r="BE1070" i="2" s="1"/>
  <c r="BI1069" i="2"/>
  <c r="BH1069" i="2"/>
  <c r="BG1069" i="2"/>
  <c r="BF1069" i="2"/>
  <c r="T1069" i="2"/>
  <c r="R1069" i="2"/>
  <c r="P1069" i="2"/>
  <c r="BK1069" i="2"/>
  <c r="J1069" i="2"/>
  <c r="BE1069" i="2" s="1"/>
  <c r="BI1068" i="2"/>
  <c r="BH1068" i="2"/>
  <c r="BG1068" i="2"/>
  <c r="BF1068" i="2"/>
  <c r="T1068" i="2"/>
  <c r="R1068" i="2"/>
  <c r="P1068" i="2"/>
  <c r="BK1068" i="2"/>
  <c r="J1068" i="2"/>
  <c r="BE1068" i="2" s="1"/>
  <c r="BI1067" i="2"/>
  <c r="BH1067" i="2"/>
  <c r="BG1067" i="2"/>
  <c r="BF1067" i="2"/>
  <c r="T1067" i="2"/>
  <c r="R1067" i="2"/>
  <c r="P1067" i="2"/>
  <c r="BK1067" i="2"/>
  <c r="J1067" i="2"/>
  <c r="BE1067" i="2" s="1"/>
  <c r="BI1066" i="2"/>
  <c r="BH1066" i="2"/>
  <c r="BG1066" i="2"/>
  <c r="BF1066" i="2"/>
  <c r="T1066" i="2"/>
  <c r="R1066" i="2"/>
  <c r="P1066" i="2"/>
  <c r="BK1066" i="2"/>
  <c r="J1066" i="2"/>
  <c r="BE1066" i="2" s="1"/>
  <c r="BI1065" i="2"/>
  <c r="BH1065" i="2"/>
  <c r="BG1065" i="2"/>
  <c r="BF1065" i="2"/>
  <c r="T1065" i="2"/>
  <c r="R1065" i="2"/>
  <c r="P1065" i="2"/>
  <c r="BK1065" i="2"/>
  <c r="J1065" i="2"/>
  <c r="BE1065" i="2" s="1"/>
  <c r="BI1064" i="2"/>
  <c r="BH1064" i="2"/>
  <c r="BG1064" i="2"/>
  <c r="BF1064" i="2"/>
  <c r="T1064" i="2"/>
  <c r="R1064" i="2"/>
  <c r="P1064" i="2"/>
  <c r="BK1064" i="2"/>
  <c r="J1064" i="2"/>
  <c r="BE1064" i="2" s="1"/>
  <c r="BI1063" i="2"/>
  <c r="BH1063" i="2"/>
  <c r="BG1063" i="2"/>
  <c r="BF1063" i="2"/>
  <c r="T1063" i="2"/>
  <c r="R1063" i="2"/>
  <c r="P1063" i="2"/>
  <c r="BK1063" i="2"/>
  <c r="J1063" i="2"/>
  <c r="BE1063" i="2" s="1"/>
  <c r="BI1062" i="2"/>
  <c r="BH1062" i="2"/>
  <c r="BG1062" i="2"/>
  <c r="BF1062" i="2"/>
  <c r="T1062" i="2"/>
  <c r="R1062" i="2"/>
  <c r="P1062" i="2"/>
  <c r="BK1062" i="2"/>
  <c r="J1062" i="2"/>
  <c r="BE1062" i="2" s="1"/>
  <c r="BI1061" i="2"/>
  <c r="BH1061" i="2"/>
  <c r="BG1061" i="2"/>
  <c r="BF1061" i="2"/>
  <c r="T1061" i="2"/>
  <c r="R1061" i="2"/>
  <c r="P1061" i="2"/>
  <c r="BK1061" i="2"/>
  <c r="J1061" i="2"/>
  <c r="BE1061" i="2" s="1"/>
  <c r="BI1060" i="2"/>
  <c r="BH1060" i="2"/>
  <c r="BG1060" i="2"/>
  <c r="BF1060" i="2"/>
  <c r="T1060" i="2"/>
  <c r="R1060" i="2"/>
  <c r="P1060" i="2"/>
  <c r="BK1060" i="2"/>
  <c r="J1060" i="2"/>
  <c r="BE1060" i="2" s="1"/>
  <c r="BI1059" i="2"/>
  <c r="BH1059" i="2"/>
  <c r="BG1059" i="2"/>
  <c r="BF1059" i="2"/>
  <c r="T1059" i="2"/>
  <c r="T1058" i="2" s="1"/>
  <c r="R1059" i="2"/>
  <c r="R1058" i="2" s="1"/>
  <c r="P1059" i="2"/>
  <c r="P1058" i="2" s="1"/>
  <c r="BK1059" i="2"/>
  <c r="BK1058" i="2" s="1"/>
  <c r="J1058" i="2" s="1"/>
  <c r="J1059" i="2"/>
  <c r="BE1059" i="2" s="1"/>
  <c r="J118" i="2"/>
  <c r="BI1057" i="2"/>
  <c r="BH1057" i="2"/>
  <c r="BG1057" i="2"/>
  <c r="BF1057" i="2"/>
  <c r="BE1057" i="2"/>
  <c r="T1057" i="2"/>
  <c r="R1057" i="2"/>
  <c r="P1057" i="2"/>
  <c r="BK1057" i="2"/>
  <c r="J1057" i="2"/>
  <c r="BI1056" i="2"/>
  <c r="BH1056" i="2"/>
  <c r="BG1056" i="2"/>
  <c r="BF1056" i="2"/>
  <c r="BE1056" i="2"/>
  <c r="T1056" i="2"/>
  <c r="R1056" i="2"/>
  <c r="P1056" i="2"/>
  <c r="BK1056" i="2"/>
  <c r="J1056" i="2"/>
  <c r="BI1055" i="2"/>
  <c r="BH1055" i="2"/>
  <c r="BG1055" i="2"/>
  <c r="BF1055" i="2"/>
  <c r="BE1055" i="2"/>
  <c r="T1055" i="2"/>
  <c r="R1055" i="2"/>
  <c r="P1055" i="2"/>
  <c r="BK1055" i="2"/>
  <c r="J1055" i="2"/>
  <c r="BI1054" i="2"/>
  <c r="BH1054" i="2"/>
  <c r="BG1054" i="2"/>
  <c r="BF1054" i="2"/>
  <c r="BE1054" i="2"/>
  <c r="T1054" i="2"/>
  <c r="R1054" i="2"/>
  <c r="P1054" i="2"/>
  <c r="BK1054" i="2"/>
  <c r="J1054" i="2"/>
  <c r="BI1053" i="2"/>
  <c r="BH1053" i="2"/>
  <c r="BG1053" i="2"/>
  <c r="BF1053" i="2"/>
  <c r="BE1053" i="2"/>
  <c r="T1053" i="2"/>
  <c r="R1053" i="2"/>
  <c r="P1053" i="2"/>
  <c r="BK1053" i="2"/>
  <c r="J1053" i="2"/>
  <c r="BI1052" i="2"/>
  <c r="BH1052" i="2"/>
  <c r="BG1052" i="2"/>
  <c r="BF1052" i="2"/>
  <c r="BE1052" i="2"/>
  <c r="T1052" i="2"/>
  <c r="R1052" i="2"/>
  <c r="P1052" i="2"/>
  <c r="BK1052" i="2"/>
  <c r="J1052" i="2"/>
  <c r="BI1051" i="2"/>
  <c r="BH1051" i="2"/>
  <c r="BG1051" i="2"/>
  <c r="BF1051" i="2"/>
  <c r="BE1051" i="2"/>
  <c r="T1051" i="2"/>
  <c r="R1051" i="2"/>
  <c r="P1051" i="2"/>
  <c r="BK1051" i="2"/>
  <c r="J1051" i="2"/>
  <c r="BI1050" i="2"/>
  <c r="BH1050" i="2"/>
  <c r="BG1050" i="2"/>
  <c r="BF1050" i="2"/>
  <c r="BE1050" i="2"/>
  <c r="T1050" i="2"/>
  <c r="R1050" i="2"/>
  <c r="P1050" i="2"/>
  <c r="BK1050" i="2"/>
  <c r="J1050" i="2"/>
  <c r="BI1049" i="2"/>
  <c r="BH1049" i="2"/>
  <c r="BG1049" i="2"/>
  <c r="BF1049" i="2"/>
  <c r="BE1049" i="2"/>
  <c r="T1049" i="2"/>
  <c r="R1049" i="2"/>
  <c r="P1049" i="2"/>
  <c r="BK1049" i="2"/>
  <c r="J1049" i="2"/>
  <c r="BI1048" i="2"/>
  <c r="BH1048" i="2"/>
  <c r="BG1048" i="2"/>
  <c r="BF1048" i="2"/>
  <c r="BE1048" i="2"/>
  <c r="T1048" i="2"/>
  <c r="R1048" i="2"/>
  <c r="P1048" i="2"/>
  <c r="BK1048" i="2"/>
  <c r="J1048" i="2"/>
  <c r="BI1047" i="2"/>
  <c r="BH1047" i="2"/>
  <c r="BG1047" i="2"/>
  <c r="BF1047" i="2"/>
  <c r="BE1047" i="2"/>
  <c r="T1047" i="2"/>
  <c r="R1047" i="2"/>
  <c r="P1047" i="2"/>
  <c r="BK1047" i="2"/>
  <c r="J1047" i="2"/>
  <c r="BI1046" i="2"/>
  <c r="BH1046" i="2"/>
  <c r="BG1046" i="2"/>
  <c r="BF1046" i="2"/>
  <c r="BE1046" i="2"/>
  <c r="T1046" i="2"/>
  <c r="R1046" i="2"/>
  <c r="P1046" i="2"/>
  <c r="BK1046" i="2"/>
  <c r="J1046" i="2"/>
  <c r="BI1045" i="2"/>
  <c r="BH1045" i="2"/>
  <c r="BG1045" i="2"/>
  <c r="BF1045" i="2"/>
  <c r="BE1045" i="2"/>
  <c r="T1045" i="2"/>
  <c r="R1045" i="2"/>
  <c r="P1045" i="2"/>
  <c r="BK1045" i="2"/>
  <c r="J1045" i="2"/>
  <c r="BI1044" i="2"/>
  <c r="BH1044" i="2"/>
  <c r="BG1044" i="2"/>
  <c r="BF1044" i="2"/>
  <c r="BE1044" i="2"/>
  <c r="T1044" i="2"/>
  <c r="R1044" i="2"/>
  <c r="P1044" i="2"/>
  <c r="BK1044" i="2"/>
  <c r="J1044" i="2"/>
  <c r="BI1043" i="2"/>
  <c r="BH1043" i="2"/>
  <c r="BG1043" i="2"/>
  <c r="BF1043" i="2"/>
  <c r="BE1043" i="2"/>
  <c r="T1043" i="2"/>
  <c r="R1043" i="2"/>
  <c r="P1043" i="2"/>
  <c r="BK1043" i="2"/>
  <c r="J1043" i="2"/>
  <c r="BI1042" i="2"/>
  <c r="BH1042" i="2"/>
  <c r="BG1042" i="2"/>
  <c r="BF1042" i="2"/>
  <c r="BE1042" i="2"/>
  <c r="T1042" i="2"/>
  <c r="R1042" i="2"/>
  <c r="P1042" i="2"/>
  <c r="BK1042" i="2"/>
  <c r="J1042" i="2"/>
  <c r="BI1041" i="2"/>
  <c r="BH1041" i="2"/>
  <c r="BG1041" i="2"/>
  <c r="BF1041" i="2"/>
  <c r="BE1041" i="2"/>
  <c r="T1041" i="2"/>
  <c r="R1041" i="2"/>
  <c r="P1041" i="2"/>
  <c r="BK1041" i="2"/>
  <c r="J1041" i="2"/>
  <c r="BI1040" i="2"/>
  <c r="BH1040" i="2"/>
  <c r="BG1040" i="2"/>
  <c r="BF1040" i="2"/>
  <c r="BE1040" i="2"/>
  <c r="T1040" i="2"/>
  <c r="R1040" i="2"/>
  <c r="P1040" i="2"/>
  <c r="BK1040" i="2"/>
  <c r="J1040" i="2"/>
  <c r="BI1039" i="2"/>
  <c r="BH1039" i="2"/>
  <c r="BG1039" i="2"/>
  <c r="BF1039" i="2"/>
  <c r="BE1039" i="2"/>
  <c r="T1039" i="2"/>
  <c r="R1039" i="2"/>
  <c r="P1039" i="2"/>
  <c r="BK1039" i="2"/>
  <c r="J1039" i="2"/>
  <c r="BI1038" i="2"/>
  <c r="BH1038" i="2"/>
  <c r="BG1038" i="2"/>
  <c r="BF1038" i="2"/>
  <c r="BE1038" i="2"/>
  <c r="T1038" i="2"/>
  <c r="R1038" i="2"/>
  <c r="P1038" i="2"/>
  <c r="BK1038" i="2"/>
  <c r="J1038" i="2"/>
  <c r="BI1037" i="2"/>
  <c r="BH1037" i="2"/>
  <c r="BG1037" i="2"/>
  <c r="BF1037" i="2"/>
  <c r="BE1037" i="2"/>
  <c r="T1037" i="2"/>
  <c r="R1037" i="2"/>
  <c r="P1037" i="2"/>
  <c r="BK1037" i="2"/>
  <c r="J1037" i="2"/>
  <c r="BI1036" i="2"/>
  <c r="BH1036" i="2"/>
  <c r="BG1036" i="2"/>
  <c r="BF1036" i="2"/>
  <c r="BE1036" i="2"/>
  <c r="T1036" i="2"/>
  <c r="R1036" i="2"/>
  <c r="P1036" i="2"/>
  <c r="BK1036" i="2"/>
  <c r="J1036" i="2"/>
  <c r="BI1035" i="2"/>
  <c r="BH1035" i="2"/>
  <c r="BG1035" i="2"/>
  <c r="BF1035" i="2"/>
  <c r="BE1035" i="2"/>
  <c r="T1035" i="2"/>
  <c r="R1035" i="2"/>
  <c r="P1035" i="2"/>
  <c r="BK1035" i="2"/>
  <c r="J1035" i="2"/>
  <c r="BI1034" i="2"/>
  <c r="BH1034" i="2"/>
  <c r="BG1034" i="2"/>
  <c r="BF1034" i="2"/>
  <c r="BE1034" i="2"/>
  <c r="T1034" i="2"/>
  <c r="R1034" i="2"/>
  <c r="P1034" i="2"/>
  <c r="BK1034" i="2"/>
  <c r="J1034" i="2"/>
  <c r="BI1033" i="2"/>
  <c r="BH1033" i="2"/>
  <c r="BG1033" i="2"/>
  <c r="BF1033" i="2"/>
  <c r="BE1033" i="2"/>
  <c r="T1033" i="2"/>
  <c r="R1033" i="2"/>
  <c r="P1033" i="2"/>
  <c r="BK1033" i="2"/>
  <c r="J1033" i="2"/>
  <c r="BI1032" i="2"/>
  <c r="BH1032" i="2"/>
  <c r="BG1032" i="2"/>
  <c r="BF1032" i="2"/>
  <c r="BE1032" i="2"/>
  <c r="T1032" i="2"/>
  <c r="R1032" i="2"/>
  <c r="P1032" i="2"/>
  <c r="BK1032" i="2"/>
  <c r="J1032" i="2"/>
  <c r="BI1031" i="2"/>
  <c r="BH1031" i="2"/>
  <c r="BG1031" i="2"/>
  <c r="BF1031" i="2"/>
  <c r="BE1031" i="2"/>
  <c r="T1031" i="2"/>
  <c r="R1031" i="2"/>
  <c r="P1031" i="2"/>
  <c r="BK1031" i="2"/>
  <c r="J1031" i="2"/>
  <c r="BI1030" i="2"/>
  <c r="BH1030" i="2"/>
  <c r="BG1030" i="2"/>
  <c r="BF1030" i="2"/>
  <c r="BE1030" i="2"/>
  <c r="T1030" i="2"/>
  <c r="R1030" i="2"/>
  <c r="P1030" i="2"/>
  <c r="BK1030" i="2"/>
  <c r="J1030" i="2"/>
  <c r="BI1029" i="2"/>
  <c r="BH1029" i="2"/>
  <c r="BG1029" i="2"/>
  <c r="BF1029" i="2"/>
  <c r="BE1029" i="2"/>
  <c r="T1029" i="2"/>
  <c r="R1029" i="2"/>
  <c r="P1029" i="2"/>
  <c r="BK1029" i="2"/>
  <c r="J1029" i="2"/>
  <c r="BI1028" i="2"/>
  <c r="BH1028" i="2"/>
  <c r="BG1028" i="2"/>
  <c r="BF1028" i="2"/>
  <c r="BE1028" i="2"/>
  <c r="T1028" i="2"/>
  <c r="R1028" i="2"/>
  <c r="P1028" i="2"/>
  <c r="BK1028" i="2"/>
  <c r="J1028" i="2"/>
  <c r="BI1027" i="2"/>
  <c r="BH1027" i="2"/>
  <c r="BG1027" i="2"/>
  <c r="BF1027" i="2"/>
  <c r="BE1027" i="2"/>
  <c r="T1027" i="2"/>
  <c r="R1027" i="2"/>
  <c r="P1027" i="2"/>
  <c r="BK1027" i="2"/>
  <c r="J1027" i="2"/>
  <c r="BI1026" i="2"/>
  <c r="BH1026" i="2"/>
  <c r="BG1026" i="2"/>
  <c r="BF1026" i="2"/>
  <c r="BE1026" i="2"/>
  <c r="T1026" i="2"/>
  <c r="R1026" i="2"/>
  <c r="P1026" i="2"/>
  <c r="BK1026" i="2"/>
  <c r="J1026" i="2"/>
  <c r="BI1025" i="2"/>
  <c r="BH1025" i="2"/>
  <c r="BG1025" i="2"/>
  <c r="BF1025" i="2"/>
  <c r="BE1025" i="2"/>
  <c r="T1025" i="2"/>
  <c r="R1025" i="2"/>
  <c r="P1025" i="2"/>
  <c r="BK1025" i="2"/>
  <c r="J1025" i="2"/>
  <c r="BI1024" i="2"/>
  <c r="BH1024" i="2"/>
  <c r="BG1024" i="2"/>
  <c r="BF1024" i="2"/>
  <c r="BE1024" i="2"/>
  <c r="T1024" i="2"/>
  <c r="R1024" i="2"/>
  <c r="P1024" i="2"/>
  <c r="BK1024" i="2"/>
  <c r="J1024" i="2"/>
  <c r="BI1023" i="2"/>
  <c r="BH1023" i="2"/>
  <c r="BG1023" i="2"/>
  <c r="BF1023" i="2"/>
  <c r="BE1023" i="2"/>
  <c r="T1023" i="2"/>
  <c r="R1023" i="2"/>
  <c r="P1023" i="2"/>
  <c r="BK1023" i="2"/>
  <c r="J1023" i="2"/>
  <c r="BI1022" i="2"/>
  <c r="BH1022" i="2"/>
  <c r="BG1022" i="2"/>
  <c r="BF1022" i="2"/>
  <c r="BE1022" i="2"/>
  <c r="T1022" i="2"/>
  <c r="R1022" i="2"/>
  <c r="P1022" i="2"/>
  <c r="BK1022" i="2"/>
  <c r="J1022" i="2"/>
  <c r="BI1021" i="2"/>
  <c r="BH1021" i="2"/>
  <c r="BG1021" i="2"/>
  <c r="BF1021" i="2"/>
  <c r="BE1021" i="2"/>
  <c r="T1021" i="2"/>
  <c r="R1021" i="2"/>
  <c r="P1021" i="2"/>
  <c r="BK1021" i="2"/>
  <c r="J1021" i="2"/>
  <c r="BI1020" i="2"/>
  <c r="BH1020" i="2"/>
  <c r="BG1020" i="2"/>
  <c r="BF1020" i="2"/>
  <c r="BE1020" i="2"/>
  <c r="T1020" i="2"/>
  <c r="R1020" i="2"/>
  <c r="P1020" i="2"/>
  <c r="BK1020" i="2"/>
  <c r="J1020" i="2"/>
  <c r="BI1019" i="2"/>
  <c r="BH1019" i="2"/>
  <c r="BG1019" i="2"/>
  <c r="BF1019" i="2"/>
  <c r="BE1019" i="2"/>
  <c r="T1019" i="2"/>
  <c r="R1019" i="2"/>
  <c r="P1019" i="2"/>
  <c r="BK1019" i="2"/>
  <c r="J1019" i="2"/>
  <c r="BI1018" i="2"/>
  <c r="BH1018" i="2"/>
  <c r="BG1018" i="2"/>
  <c r="BF1018" i="2"/>
  <c r="BE1018" i="2"/>
  <c r="T1018" i="2"/>
  <c r="R1018" i="2"/>
  <c r="P1018" i="2"/>
  <c r="BK1018" i="2"/>
  <c r="J1018" i="2"/>
  <c r="BI1017" i="2"/>
  <c r="BH1017" i="2"/>
  <c r="BG1017" i="2"/>
  <c r="BF1017" i="2"/>
  <c r="BE1017" i="2"/>
  <c r="T1017" i="2"/>
  <c r="R1017" i="2"/>
  <c r="P1017" i="2"/>
  <c r="BK1017" i="2"/>
  <c r="J1017" i="2"/>
  <c r="BI1016" i="2"/>
  <c r="BH1016" i="2"/>
  <c r="BG1016" i="2"/>
  <c r="BF1016" i="2"/>
  <c r="BE1016" i="2"/>
  <c r="T1016" i="2"/>
  <c r="R1016" i="2"/>
  <c r="P1016" i="2"/>
  <c r="BK1016" i="2"/>
  <c r="J1016" i="2"/>
  <c r="BI1015" i="2"/>
  <c r="BH1015" i="2"/>
  <c r="BG1015" i="2"/>
  <c r="BF1015" i="2"/>
  <c r="BE1015" i="2"/>
  <c r="T1015" i="2"/>
  <c r="R1015" i="2"/>
  <c r="P1015" i="2"/>
  <c r="BK1015" i="2"/>
  <c r="J1015" i="2"/>
  <c r="BI1014" i="2"/>
  <c r="BH1014" i="2"/>
  <c r="BG1014" i="2"/>
  <c r="BF1014" i="2"/>
  <c r="BE1014" i="2"/>
  <c r="T1014" i="2"/>
  <c r="R1014" i="2"/>
  <c r="P1014" i="2"/>
  <c r="BK1014" i="2"/>
  <c r="J1014" i="2"/>
  <c r="BI1013" i="2"/>
  <c r="BH1013" i="2"/>
  <c r="BG1013" i="2"/>
  <c r="BF1013" i="2"/>
  <c r="BE1013" i="2"/>
  <c r="T1013" i="2"/>
  <c r="R1013" i="2"/>
  <c r="P1013" i="2"/>
  <c r="BK1013" i="2"/>
  <c r="J1013" i="2"/>
  <c r="BI1012" i="2"/>
  <c r="BH1012" i="2"/>
  <c r="BG1012" i="2"/>
  <c r="BF1012" i="2"/>
  <c r="BE1012" i="2"/>
  <c r="T1012" i="2"/>
  <c r="R1012" i="2"/>
  <c r="P1012" i="2"/>
  <c r="BK1012" i="2"/>
  <c r="J1012" i="2"/>
  <c r="BI1011" i="2"/>
  <c r="BH1011" i="2"/>
  <c r="BG1011" i="2"/>
  <c r="BF1011" i="2"/>
  <c r="BE1011" i="2"/>
  <c r="T1011" i="2"/>
  <c r="R1011" i="2"/>
  <c r="P1011" i="2"/>
  <c r="BK1011" i="2"/>
  <c r="J1011" i="2"/>
  <c r="BI1010" i="2"/>
  <c r="BH1010" i="2"/>
  <c r="BG1010" i="2"/>
  <c r="BF1010" i="2"/>
  <c r="BE1010" i="2"/>
  <c r="T1010" i="2"/>
  <c r="R1010" i="2"/>
  <c r="P1010" i="2"/>
  <c r="BK1010" i="2"/>
  <c r="J1010" i="2"/>
  <c r="BI1009" i="2"/>
  <c r="BH1009" i="2"/>
  <c r="BG1009" i="2"/>
  <c r="BF1009" i="2"/>
  <c r="BE1009" i="2"/>
  <c r="T1009" i="2"/>
  <c r="R1009" i="2"/>
  <c r="P1009" i="2"/>
  <c r="BK1009" i="2"/>
  <c r="J1009" i="2"/>
  <c r="BI1008" i="2"/>
  <c r="BH1008" i="2"/>
  <c r="BG1008" i="2"/>
  <c r="BF1008" i="2"/>
  <c r="BE1008" i="2"/>
  <c r="T1008" i="2"/>
  <c r="R1008" i="2"/>
  <c r="P1008" i="2"/>
  <c r="BK1008" i="2"/>
  <c r="J1008" i="2"/>
  <c r="BI1007" i="2"/>
  <c r="BH1007" i="2"/>
  <c r="BG1007" i="2"/>
  <c r="BF1007" i="2"/>
  <c r="BE1007" i="2"/>
  <c r="T1007" i="2"/>
  <c r="R1007" i="2"/>
  <c r="P1007" i="2"/>
  <c r="BK1007" i="2"/>
  <c r="J1007" i="2"/>
  <c r="BI1006" i="2"/>
  <c r="BH1006" i="2"/>
  <c r="BG1006" i="2"/>
  <c r="BF1006" i="2"/>
  <c r="BE1006" i="2"/>
  <c r="T1006" i="2"/>
  <c r="T1005" i="2" s="1"/>
  <c r="R1006" i="2"/>
  <c r="R1005" i="2" s="1"/>
  <c r="R1004" i="2" s="1"/>
  <c r="P1006" i="2"/>
  <c r="P1005" i="2" s="1"/>
  <c r="BK1006" i="2"/>
  <c r="BK1005" i="2" s="1"/>
  <c r="J1006" i="2"/>
  <c r="BI999" i="2"/>
  <c r="BH999" i="2"/>
  <c r="BG999" i="2"/>
  <c r="BF999" i="2"/>
  <c r="BE999" i="2"/>
  <c r="T999" i="2"/>
  <c r="R999" i="2"/>
  <c r="P999" i="2"/>
  <c r="BK999" i="2"/>
  <c r="J999" i="2"/>
  <c r="BI996" i="2"/>
  <c r="BH996" i="2"/>
  <c r="BG996" i="2"/>
  <c r="BF996" i="2"/>
  <c r="T996" i="2"/>
  <c r="R996" i="2"/>
  <c r="P996" i="2"/>
  <c r="BK996" i="2"/>
  <c r="J996" i="2"/>
  <c r="BE996" i="2" s="1"/>
  <c r="BI995" i="2"/>
  <c r="BH995" i="2"/>
  <c r="BG995" i="2"/>
  <c r="BF995" i="2"/>
  <c r="T995" i="2"/>
  <c r="R995" i="2"/>
  <c r="P995" i="2"/>
  <c r="BK995" i="2"/>
  <c r="J995" i="2"/>
  <c r="BE995" i="2" s="1"/>
  <c r="BI994" i="2"/>
  <c r="BH994" i="2"/>
  <c r="BG994" i="2"/>
  <c r="BF994" i="2"/>
  <c r="T994" i="2"/>
  <c r="R994" i="2"/>
  <c r="P994" i="2"/>
  <c r="BK994" i="2"/>
  <c r="J994" i="2"/>
  <c r="BE994" i="2" s="1"/>
  <c r="BI993" i="2"/>
  <c r="BH993" i="2"/>
  <c r="BG993" i="2"/>
  <c r="BF993" i="2"/>
  <c r="T993" i="2"/>
  <c r="T992" i="2" s="1"/>
  <c r="R993" i="2"/>
  <c r="R992" i="2" s="1"/>
  <c r="P993" i="2"/>
  <c r="P992" i="2" s="1"/>
  <c r="BK993" i="2"/>
  <c r="BK992" i="2" s="1"/>
  <c r="J992" i="2" s="1"/>
  <c r="J993" i="2"/>
  <c r="BE993" i="2" s="1"/>
  <c r="J114" i="2"/>
  <c r="BI991" i="2"/>
  <c r="BH991" i="2"/>
  <c r="BG991" i="2"/>
  <c r="BF991" i="2"/>
  <c r="BE991" i="2"/>
  <c r="T991" i="2"/>
  <c r="T990" i="2" s="1"/>
  <c r="R991" i="2"/>
  <c r="R990" i="2" s="1"/>
  <c r="P991" i="2"/>
  <c r="P990" i="2" s="1"/>
  <c r="BK991" i="2"/>
  <c r="BK990" i="2" s="1"/>
  <c r="J990" i="2" s="1"/>
  <c r="J991" i="2"/>
  <c r="J113" i="2"/>
  <c r="BI989" i="2"/>
  <c r="BH989" i="2"/>
  <c r="BG989" i="2"/>
  <c r="BF989" i="2"/>
  <c r="T989" i="2"/>
  <c r="R989" i="2"/>
  <c r="P989" i="2"/>
  <c r="BK989" i="2"/>
  <c r="J989" i="2"/>
  <c r="BE989" i="2" s="1"/>
  <c r="BI988" i="2"/>
  <c r="BH988" i="2"/>
  <c r="BG988" i="2"/>
  <c r="BF988" i="2"/>
  <c r="T988" i="2"/>
  <c r="T987" i="2" s="1"/>
  <c r="R988" i="2"/>
  <c r="R987" i="2" s="1"/>
  <c r="P988" i="2"/>
  <c r="P987" i="2" s="1"/>
  <c r="BK988" i="2"/>
  <c r="BK987" i="2" s="1"/>
  <c r="J987" i="2" s="1"/>
  <c r="J988" i="2"/>
  <c r="BE988" i="2" s="1"/>
  <c r="J112" i="2"/>
  <c r="BI986" i="2"/>
  <c r="BH986" i="2"/>
  <c r="BG986" i="2"/>
  <c r="BF986" i="2"/>
  <c r="BE986" i="2"/>
  <c r="T986" i="2"/>
  <c r="R986" i="2"/>
  <c r="P986" i="2"/>
  <c r="BK986" i="2"/>
  <c r="J986" i="2"/>
  <c r="BI985" i="2"/>
  <c r="BH985" i="2"/>
  <c r="BG985" i="2"/>
  <c r="BF985" i="2"/>
  <c r="BE985" i="2"/>
  <c r="T985" i="2"/>
  <c r="R985" i="2"/>
  <c r="P985" i="2"/>
  <c r="BK985" i="2"/>
  <c r="J985" i="2"/>
  <c r="BI984" i="2"/>
  <c r="BH984" i="2"/>
  <c r="BG984" i="2"/>
  <c r="BF984" i="2"/>
  <c r="BE984" i="2"/>
  <c r="T984" i="2"/>
  <c r="T983" i="2" s="1"/>
  <c r="R984" i="2"/>
  <c r="R983" i="2" s="1"/>
  <c r="R982" i="2" s="1"/>
  <c r="P984" i="2"/>
  <c r="P983" i="2" s="1"/>
  <c r="BK984" i="2"/>
  <c r="BK983" i="2" s="1"/>
  <c r="J984" i="2"/>
  <c r="BI981" i="2"/>
  <c r="BH981" i="2"/>
  <c r="BG981" i="2"/>
  <c r="BF981" i="2"/>
  <c r="BE981" i="2"/>
  <c r="T981" i="2"/>
  <c r="R981" i="2"/>
  <c r="P981" i="2"/>
  <c r="BK981" i="2"/>
  <c r="J981" i="2"/>
  <c r="BI980" i="2"/>
  <c r="BH980" i="2"/>
  <c r="BG980" i="2"/>
  <c r="BF980" i="2"/>
  <c r="BE980" i="2"/>
  <c r="T980" i="2"/>
  <c r="R980" i="2"/>
  <c r="P980" i="2"/>
  <c r="BK980" i="2"/>
  <c r="J980" i="2"/>
  <c r="BI979" i="2"/>
  <c r="BH979" i="2"/>
  <c r="BG979" i="2"/>
  <c r="BF979" i="2"/>
  <c r="BE979" i="2"/>
  <c r="T979" i="2"/>
  <c r="R979" i="2"/>
  <c r="P979" i="2"/>
  <c r="BK979" i="2"/>
  <c r="J979" i="2"/>
  <c r="BI978" i="2"/>
  <c r="BH978" i="2"/>
  <c r="BG978" i="2"/>
  <c r="BF978" i="2"/>
  <c r="BE978" i="2"/>
  <c r="T978" i="2"/>
  <c r="R978" i="2"/>
  <c r="P978" i="2"/>
  <c r="BK978" i="2"/>
  <c r="J978" i="2"/>
  <c r="BI977" i="2"/>
  <c r="BH977" i="2"/>
  <c r="BG977" i="2"/>
  <c r="BF977" i="2"/>
  <c r="BE977" i="2"/>
  <c r="T977" i="2"/>
  <c r="R977" i="2"/>
  <c r="P977" i="2"/>
  <c r="BK977" i="2"/>
  <c r="J977" i="2"/>
  <c r="BI976" i="2"/>
  <c r="BH976" i="2"/>
  <c r="BG976" i="2"/>
  <c r="BF976" i="2"/>
  <c r="BE976" i="2"/>
  <c r="T976" i="2"/>
  <c r="R976" i="2"/>
  <c r="P976" i="2"/>
  <c r="BK976" i="2"/>
  <c r="J976" i="2"/>
  <c r="BI975" i="2"/>
  <c r="BH975" i="2"/>
  <c r="BG975" i="2"/>
  <c r="BF975" i="2"/>
  <c r="BE975" i="2"/>
  <c r="T975" i="2"/>
  <c r="R975" i="2"/>
  <c r="P975" i="2"/>
  <c r="BK975" i="2"/>
  <c r="J975" i="2"/>
  <c r="BI974" i="2"/>
  <c r="BH974" i="2"/>
  <c r="BG974" i="2"/>
  <c r="BF974" i="2"/>
  <c r="BE974" i="2"/>
  <c r="T974" i="2"/>
  <c r="R974" i="2"/>
  <c r="P974" i="2"/>
  <c r="BK974" i="2"/>
  <c r="J974" i="2"/>
  <c r="BI973" i="2"/>
  <c r="BH973" i="2"/>
  <c r="BG973" i="2"/>
  <c r="BF973" i="2"/>
  <c r="BE973" i="2"/>
  <c r="T973" i="2"/>
  <c r="R973" i="2"/>
  <c r="P973" i="2"/>
  <c r="BK973" i="2"/>
  <c r="J973" i="2"/>
  <c r="BI972" i="2"/>
  <c r="BH972" i="2"/>
  <c r="BG972" i="2"/>
  <c r="BF972" i="2"/>
  <c r="BE972" i="2"/>
  <c r="T972" i="2"/>
  <c r="R972" i="2"/>
  <c r="P972" i="2"/>
  <c r="BK972" i="2"/>
  <c r="J972" i="2"/>
  <c r="BI971" i="2"/>
  <c r="BH971" i="2"/>
  <c r="BG971" i="2"/>
  <c r="BF971" i="2"/>
  <c r="BE971" i="2"/>
  <c r="T971" i="2"/>
  <c r="R971" i="2"/>
  <c r="P971" i="2"/>
  <c r="BK971" i="2"/>
  <c r="J971" i="2"/>
  <c r="BI970" i="2"/>
  <c r="BH970" i="2"/>
  <c r="BG970" i="2"/>
  <c r="BF970" i="2"/>
  <c r="BE970" i="2"/>
  <c r="T970" i="2"/>
  <c r="R970" i="2"/>
  <c r="P970" i="2"/>
  <c r="BK970" i="2"/>
  <c r="J970" i="2"/>
  <c r="BI969" i="2"/>
  <c r="BH969" i="2"/>
  <c r="BG969" i="2"/>
  <c r="BF969" i="2"/>
  <c r="BE969" i="2"/>
  <c r="T969" i="2"/>
  <c r="R969" i="2"/>
  <c r="P969" i="2"/>
  <c r="BK969" i="2"/>
  <c r="J969" i="2"/>
  <c r="BI968" i="2"/>
  <c r="BH968" i="2"/>
  <c r="BG968" i="2"/>
  <c r="BF968" i="2"/>
  <c r="BE968" i="2"/>
  <c r="T968" i="2"/>
  <c r="R968" i="2"/>
  <c r="P968" i="2"/>
  <c r="BK968" i="2"/>
  <c r="J968" i="2"/>
  <c r="BI967" i="2"/>
  <c r="BH967" i="2"/>
  <c r="BG967" i="2"/>
  <c r="BF967" i="2"/>
  <c r="BE967" i="2"/>
  <c r="T967" i="2"/>
  <c r="R967" i="2"/>
  <c r="P967" i="2"/>
  <c r="BK967" i="2"/>
  <c r="J967" i="2"/>
  <c r="BI966" i="2"/>
  <c r="BH966" i="2"/>
  <c r="BG966" i="2"/>
  <c r="BF966" i="2"/>
  <c r="BE966" i="2"/>
  <c r="T966" i="2"/>
  <c r="T965" i="2" s="1"/>
  <c r="R966" i="2"/>
  <c r="R965" i="2" s="1"/>
  <c r="P966" i="2"/>
  <c r="P965" i="2" s="1"/>
  <c r="BK966" i="2"/>
  <c r="BK965" i="2" s="1"/>
  <c r="J965" i="2" s="1"/>
  <c r="J966" i="2"/>
  <c r="J109" i="2"/>
  <c r="BI964" i="2"/>
  <c r="BH964" i="2"/>
  <c r="BG964" i="2"/>
  <c r="BF964" i="2"/>
  <c r="T964" i="2"/>
  <c r="R964" i="2"/>
  <c r="P964" i="2"/>
  <c r="BK964" i="2"/>
  <c r="J964" i="2"/>
  <c r="BE964" i="2" s="1"/>
  <c r="BI963" i="2"/>
  <c r="BH963" i="2"/>
  <c r="BG963" i="2"/>
  <c r="BF963" i="2"/>
  <c r="T963" i="2"/>
  <c r="R963" i="2"/>
  <c r="P963" i="2"/>
  <c r="BK963" i="2"/>
  <c r="J963" i="2"/>
  <c r="BE963" i="2" s="1"/>
  <c r="BI962" i="2"/>
  <c r="BH962" i="2"/>
  <c r="BG962" i="2"/>
  <c r="BF962" i="2"/>
  <c r="T962" i="2"/>
  <c r="R962" i="2"/>
  <c r="P962" i="2"/>
  <c r="BK962" i="2"/>
  <c r="J962" i="2"/>
  <c r="BE962" i="2" s="1"/>
  <c r="BI961" i="2"/>
  <c r="BH961" i="2"/>
  <c r="BG961" i="2"/>
  <c r="BF961" i="2"/>
  <c r="T961" i="2"/>
  <c r="R961" i="2"/>
  <c r="P961" i="2"/>
  <c r="BK961" i="2"/>
  <c r="J961" i="2"/>
  <c r="BE961" i="2" s="1"/>
  <c r="BI960" i="2"/>
  <c r="BH960" i="2"/>
  <c r="BG960" i="2"/>
  <c r="BF960" i="2"/>
  <c r="T960" i="2"/>
  <c r="R960" i="2"/>
  <c r="P960" i="2"/>
  <c r="BK960" i="2"/>
  <c r="J960" i="2"/>
  <c r="BE960" i="2" s="1"/>
  <c r="BI959" i="2"/>
  <c r="BH959" i="2"/>
  <c r="BG959" i="2"/>
  <c r="BF959" i="2"/>
  <c r="T959" i="2"/>
  <c r="R959" i="2"/>
  <c r="P959" i="2"/>
  <c r="BK959" i="2"/>
  <c r="J959" i="2"/>
  <c r="BE959" i="2" s="1"/>
  <c r="BI958" i="2"/>
  <c r="BH958" i="2"/>
  <c r="BG958" i="2"/>
  <c r="BF958" i="2"/>
  <c r="T958" i="2"/>
  <c r="R958" i="2"/>
  <c r="P958" i="2"/>
  <c r="BK958" i="2"/>
  <c r="J958" i="2"/>
  <c r="BE958" i="2" s="1"/>
  <c r="BI957" i="2"/>
  <c r="BH957" i="2"/>
  <c r="BG957" i="2"/>
  <c r="BF957" i="2"/>
  <c r="T957" i="2"/>
  <c r="R957" i="2"/>
  <c r="P957" i="2"/>
  <c r="BK957" i="2"/>
  <c r="J957" i="2"/>
  <c r="BE957" i="2" s="1"/>
  <c r="BI956" i="2"/>
  <c r="BH956" i="2"/>
  <c r="BG956" i="2"/>
  <c r="BF956" i="2"/>
  <c r="T956" i="2"/>
  <c r="R956" i="2"/>
  <c r="P956" i="2"/>
  <c r="BK956" i="2"/>
  <c r="J956" i="2"/>
  <c r="BE956" i="2" s="1"/>
  <c r="BI955" i="2"/>
  <c r="BH955" i="2"/>
  <c r="BG955" i="2"/>
  <c r="BF955" i="2"/>
  <c r="T955" i="2"/>
  <c r="R955" i="2"/>
  <c r="P955" i="2"/>
  <c r="BK955" i="2"/>
  <c r="J955" i="2"/>
  <c r="BE955" i="2" s="1"/>
  <c r="BI954" i="2"/>
  <c r="BH954" i="2"/>
  <c r="BG954" i="2"/>
  <c r="BF954" i="2"/>
  <c r="T954" i="2"/>
  <c r="T953" i="2" s="1"/>
  <c r="R954" i="2"/>
  <c r="R953" i="2" s="1"/>
  <c r="P954" i="2"/>
  <c r="P953" i="2" s="1"/>
  <c r="BK954" i="2"/>
  <c r="BK953" i="2" s="1"/>
  <c r="J953" i="2" s="1"/>
  <c r="J954" i="2"/>
  <c r="BE954" i="2" s="1"/>
  <c r="J108" i="2"/>
  <c r="BI952" i="2"/>
  <c r="BH952" i="2"/>
  <c r="BG952" i="2"/>
  <c r="BF952" i="2"/>
  <c r="BE952" i="2"/>
  <c r="T952" i="2"/>
  <c r="T951" i="2" s="1"/>
  <c r="R952" i="2"/>
  <c r="R951" i="2" s="1"/>
  <c r="P952" i="2"/>
  <c r="P951" i="2" s="1"/>
  <c r="BK952" i="2"/>
  <c r="BK951" i="2" s="1"/>
  <c r="J951" i="2" s="1"/>
  <c r="J952" i="2"/>
  <c r="J107" i="2"/>
  <c r="BI950" i="2"/>
  <c r="BH950" i="2"/>
  <c r="BG950" i="2"/>
  <c r="BF950" i="2"/>
  <c r="T950" i="2"/>
  <c r="R950" i="2"/>
  <c r="P950" i="2"/>
  <c r="BK950" i="2"/>
  <c r="J950" i="2"/>
  <c r="BE950" i="2" s="1"/>
  <c r="BI949" i="2"/>
  <c r="BH949" i="2"/>
  <c r="BG949" i="2"/>
  <c r="BF949" i="2"/>
  <c r="T949" i="2"/>
  <c r="R949" i="2"/>
  <c r="P949" i="2"/>
  <c r="BK949" i="2"/>
  <c r="J949" i="2"/>
  <c r="BE949" i="2" s="1"/>
  <c r="BI948" i="2"/>
  <c r="BH948" i="2"/>
  <c r="BG948" i="2"/>
  <c r="BF948" i="2"/>
  <c r="T948" i="2"/>
  <c r="R948" i="2"/>
  <c r="P948" i="2"/>
  <c r="BK948" i="2"/>
  <c r="J948" i="2"/>
  <c r="BE948" i="2" s="1"/>
  <c r="BI947" i="2"/>
  <c r="BH947" i="2"/>
  <c r="BG947" i="2"/>
  <c r="BF947" i="2"/>
  <c r="T947" i="2"/>
  <c r="T946" i="2" s="1"/>
  <c r="R947" i="2"/>
  <c r="R946" i="2" s="1"/>
  <c r="P947" i="2"/>
  <c r="P946" i="2" s="1"/>
  <c r="BK947" i="2"/>
  <c r="BK946" i="2" s="1"/>
  <c r="J946" i="2" s="1"/>
  <c r="J947" i="2"/>
  <c r="BE947" i="2" s="1"/>
  <c r="J106" i="2"/>
  <c r="BI945" i="2"/>
  <c r="BH945" i="2"/>
  <c r="BG945" i="2"/>
  <c r="BF945" i="2"/>
  <c r="BE945" i="2"/>
  <c r="T945" i="2"/>
  <c r="R945" i="2"/>
  <c r="P945" i="2"/>
  <c r="BK945" i="2"/>
  <c r="J945" i="2"/>
  <c r="BI944" i="2"/>
  <c r="BH944" i="2"/>
  <c r="BG944" i="2"/>
  <c r="BF944" i="2"/>
  <c r="BE944" i="2"/>
  <c r="T944" i="2"/>
  <c r="R944" i="2"/>
  <c r="P944" i="2"/>
  <c r="BK944" i="2"/>
  <c r="J944" i="2"/>
  <c r="BI943" i="2"/>
  <c r="BH943" i="2"/>
  <c r="BG943" i="2"/>
  <c r="BF943" i="2"/>
  <c r="BE943" i="2"/>
  <c r="T943" i="2"/>
  <c r="R943" i="2"/>
  <c r="P943" i="2"/>
  <c r="BK943" i="2"/>
  <c r="J943" i="2"/>
  <c r="BI942" i="2"/>
  <c r="BH942" i="2"/>
  <c r="BG942" i="2"/>
  <c r="BF942" i="2"/>
  <c r="BE942" i="2"/>
  <c r="T942" i="2"/>
  <c r="R942" i="2"/>
  <c r="P942" i="2"/>
  <c r="BK942" i="2"/>
  <c r="J942" i="2"/>
  <c r="BI941" i="2"/>
  <c r="BH941" i="2"/>
  <c r="BG941" i="2"/>
  <c r="BF941" i="2"/>
  <c r="BE941" i="2"/>
  <c r="T941" i="2"/>
  <c r="R941" i="2"/>
  <c r="P941" i="2"/>
  <c r="BK941" i="2"/>
  <c r="J941" i="2"/>
  <c r="BI940" i="2"/>
  <c r="BH940" i="2"/>
  <c r="BG940" i="2"/>
  <c r="BF940" i="2"/>
  <c r="BE940" i="2"/>
  <c r="T940" i="2"/>
  <c r="R940" i="2"/>
  <c r="P940" i="2"/>
  <c r="BK940" i="2"/>
  <c r="J940" i="2"/>
  <c r="BI939" i="2"/>
  <c r="BH939" i="2"/>
  <c r="BG939" i="2"/>
  <c r="BF939" i="2"/>
  <c r="BE939" i="2"/>
  <c r="T939" i="2"/>
  <c r="R939" i="2"/>
  <c r="P939" i="2"/>
  <c r="BK939" i="2"/>
  <c r="J939" i="2"/>
  <c r="BI938" i="2"/>
  <c r="BH938" i="2"/>
  <c r="BG938" i="2"/>
  <c r="BF938" i="2"/>
  <c r="BE938" i="2"/>
  <c r="T938" i="2"/>
  <c r="R938" i="2"/>
  <c r="P938" i="2"/>
  <c r="BK938" i="2"/>
  <c r="J938" i="2"/>
  <c r="BI937" i="2"/>
  <c r="BH937" i="2"/>
  <c r="BG937" i="2"/>
  <c r="BF937" i="2"/>
  <c r="BE937" i="2"/>
  <c r="T937" i="2"/>
  <c r="R937" i="2"/>
  <c r="P937" i="2"/>
  <c r="BK937" i="2"/>
  <c r="J937" i="2"/>
  <c r="BI936" i="2"/>
  <c r="BH936" i="2"/>
  <c r="BG936" i="2"/>
  <c r="BF936" i="2"/>
  <c r="BE936" i="2"/>
  <c r="T936" i="2"/>
  <c r="R936" i="2"/>
  <c r="P936" i="2"/>
  <c r="BK936" i="2"/>
  <c r="J936" i="2"/>
  <c r="BI935" i="2"/>
  <c r="BH935" i="2"/>
  <c r="BG935" i="2"/>
  <c r="BF935" i="2"/>
  <c r="BE935" i="2"/>
  <c r="T935" i="2"/>
  <c r="R935" i="2"/>
  <c r="P935" i="2"/>
  <c r="BK935" i="2"/>
  <c r="J935" i="2"/>
  <c r="BI934" i="2"/>
  <c r="BH934" i="2"/>
  <c r="BG934" i="2"/>
  <c r="BF934" i="2"/>
  <c r="BE934" i="2"/>
  <c r="T934" i="2"/>
  <c r="R934" i="2"/>
  <c r="P934" i="2"/>
  <c r="BK934" i="2"/>
  <c r="J934" i="2"/>
  <c r="BI933" i="2"/>
  <c r="BH933" i="2"/>
  <c r="BG933" i="2"/>
  <c r="BF933" i="2"/>
  <c r="BE933" i="2"/>
  <c r="T933" i="2"/>
  <c r="R933" i="2"/>
  <c r="P933" i="2"/>
  <c r="BK933" i="2"/>
  <c r="J933" i="2"/>
  <c r="BI932" i="2"/>
  <c r="BH932" i="2"/>
  <c r="BG932" i="2"/>
  <c r="BF932" i="2"/>
  <c r="BE932" i="2"/>
  <c r="T932" i="2"/>
  <c r="R932" i="2"/>
  <c r="P932" i="2"/>
  <c r="BK932" i="2"/>
  <c r="J932" i="2"/>
  <c r="BI931" i="2"/>
  <c r="BH931" i="2"/>
  <c r="BG931" i="2"/>
  <c r="BF931" i="2"/>
  <c r="BE931" i="2"/>
  <c r="T931" i="2"/>
  <c r="R931" i="2"/>
  <c r="P931" i="2"/>
  <c r="BK931" i="2"/>
  <c r="J931" i="2"/>
  <c r="BI930" i="2"/>
  <c r="BH930" i="2"/>
  <c r="BG930" i="2"/>
  <c r="BF930" i="2"/>
  <c r="BE930" i="2"/>
  <c r="T930" i="2"/>
  <c r="R930" i="2"/>
  <c r="P930" i="2"/>
  <c r="BK930" i="2"/>
  <c r="J930" i="2"/>
  <c r="BI929" i="2"/>
  <c r="BH929" i="2"/>
  <c r="BG929" i="2"/>
  <c r="BF929" i="2"/>
  <c r="BE929" i="2"/>
  <c r="T929" i="2"/>
  <c r="R929" i="2"/>
  <c r="P929" i="2"/>
  <c r="BK929" i="2"/>
  <c r="J929" i="2"/>
  <c r="BI928" i="2"/>
  <c r="BH928" i="2"/>
  <c r="BG928" i="2"/>
  <c r="BF928" i="2"/>
  <c r="BE928" i="2"/>
  <c r="T928" i="2"/>
  <c r="R928" i="2"/>
  <c r="P928" i="2"/>
  <c r="BK928" i="2"/>
  <c r="J928" i="2"/>
  <c r="BI927" i="2"/>
  <c r="BH927" i="2"/>
  <c r="BG927" i="2"/>
  <c r="BF927" i="2"/>
  <c r="BE927" i="2"/>
  <c r="T927" i="2"/>
  <c r="R927" i="2"/>
  <c r="P927" i="2"/>
  <c r="BK927" i="2"/>
  <c r="J927" i="2"/>
  <c r="BI926" i="2"/>
  <c r="BH926" i="2"/>
  <c r="BG926" i="2"/>
  <c r="BF926" i="2"/>
  <c r="BE926" i="2"/>
  <c r="T926" i="2"/>
  <c r="R926" i="2"/>
  <c r="P926" i="2"/>
  <c r="BK926" i="2"/>
  <c r="J926" i="2"/>
  <c r="BI925" i="2"/>
  <c r="BH925" i="2"/>
  <c r="BG925" i="2"/>
  <c r="BF925" i="2"/>
  <c r="BE925" i="2"/>
  <c r="T925" i="2"/>
  <c r="R925" i="2"/>
  <c r="P925" i="2"/>
  <c r="BK925" i="2"/>
  <c r="J925" i="2"/>
  <c r="BI924" i="2"/>
  <c r="BH924" i="2"/>
  <c r="BG924" i="2"/>
  <c r="BF924" i="2"/>
  <c r="BE924" i="2"/>
  <c r="T924" i="2"/>
  <c r="R924" i="2"/>
  <c r="P924" i="2"/>
  <c r="BK924" i="2"/>
  <c r="J924" i="2"/>
  <c r="BI923" i="2"/>
  <c r="BH923" i="2"/>
  <c r="BG923" i="2"/>
  <c r="BF923" i="2"/>
  <c r="BE923" i="2"/>
  <c r="T923" i="2"/>
  <c r="R923" i="2"/>
  <c r="P923" i="2"/>
  <c r="BK923" i="2"/>
  <c r="J923" i="2"/>
  <c r="BI922" i="2"/>
  <c r="BH922" i="2"/>
  <c r="BG922" i="2"/>
  <c r="BF922" i="2"/>
  <c r="BE922" i="2"/>
  <c r="T922" i="2"/>
  <c r="R922" i="2"/>
  <c r="P922" i="2"/>
  <c r="BK922" i="2"/>
  <c r="J922" i="2"/>
  <c r="BI921" i="2"/>
  <c r="BH921" i="2"/>
  <c r="BG921" i="2"/>
  <c r="BF921" i="2"/>
  <c r="BE921" i="2"/>
  <c r="T921" i="2"/>
  <c r="R921" i="2"/>
  <c r="P921" i="2"/>
  <c r="BK921" i="2"/>
  <c r="J921" i="2"/>
  <c r="BI920" i="2"/>
  <c r="BH920" i="2"/>
  <c r="BG920" i="2"/>
  <c r="BF920" i="2"/>
  <c r="BE920" i="2"/>
  <c r="T920" i="2"/>
  <c r="R920" i="2"/>
  <c r="P920" i="2"/>
  <c r="BK920" i="2"/>
  <c r="J920" i="2"/>
  <c r="BI919" i="2"/>
  <c r="BH919" i="2"/>
  <c r="BG919" i="2"/>
  <c r="BF919" i="2"/>
  <c r="BE919" i="2"/>
  <c r="T919" i="2"/>
  <c r="R919" i="2"/>
  <c r="P919" i="2"/>
  <c r="BK919" i="2"/>
  <c r="J919" i="2"/>
  <c r="BI918" i="2"/>
  <c r="BH918" i="2"/>
  <c r="BG918" i="2"/>
  <c r="BF918" i="2"/>
  <c r="BE918" i="2"/>
  <c r="T918" i="2"/>
  <c r="R918" i="2"/>
  <c r="P918" i="2"/>
  <c r="BK918" i="2"/>
  <c r="J918" i="2"/>
  <c r="BI917" i="2"/>
  <c r="BH917" i="2"/>
  <c r="BG917" i="2"/>
  <c r="BF917" i="2"/>
  <c r="BE917" i="2"/>
  <c r="T917" i="2"/>
  <c r="R917" i="2"/>
  <c r="P917" i="2"/>
  <c r="BK917" i="2"/>
  <c r="J917" i="2"/>
  <c r="BI916" i="2"/>
  <c r="BH916" i="2"/>
  <c r="BG916" i="2"/>
  <c r="BF916" i="2"/>
  <c r="BE916" i="2"/>
  <c r="T916" i="2"/>
  <c r="R916" i="2"/>
  <c r="P916" i="2"/>
  <c r="BK916" i="2"/>
  <c r="J916" i="2"/>
  <c r="BI915" i="2"/>
  <c r="BH915" i="2"/>
  <c r="BG915" i="2"/>
  <c r="BF915" i="2"/>
  <c r="BE915" i="2"/>
  <c r="T915" i="2"/>
  <c r="R915" i="2"/>
  <c r="P915" i="2"/>
  <c r="BK915" i="2"/>
  <c r="J915" i="2"/>
  <c r="BI914" i="2"/>
  <c r="BH914" i="2"/>
  <c r="BG914" i="2"/>
  <c r="BF914" i="2"/>
  <c r="BE914" i="2"/>
  <c r="T914" i="2"/>
  <c r="R914" i="2"/>
  <c r="P914" i="2"/>
  <c r="BK914" i="2"/>
  <c r="J914" i="2"/>
  <c r="BI913" i="2"/>
  <c r="BH913" i="2"/>
  <c r="BG913" i="2"/>
  <c r="BF913" i="2"/>
  <c r="BE913" i="2"/>
  <c r="T913" i="2"/>
  <c r="R913" i="2"/>
  <c r="P913" i="2"/>
  <c r="BK913" i="2"/>
  <c r="J913" i="2"/>
  <c r="BI912" i="2"/>
  <c r="BH912" i="2"/>
  <c r="BG912" i="2"/>
  <c r="BF912" i="2"/>
  <c r="BE912" i="2"/>
  <c r="T912" i="2"/>
  <c r="R912" i="2"/>
  <c r="P912" i="2"/>
  <c r="BK912" i="2"/>
  <c r="J912" i="2"/>
  <c r="BI911" i="2"/>
  <c r="BH911" i="2"/>
  <c r="BG911" i="2"/>
  <c r="BF911" i="2"/>
  <c r="BE911" i="2"/>
  <c r="T911" i="2"/>
  <c r="R911" i="2"/>
  <c r="P911" i="2"/>
  <c r="BK911" i="2"/>
  <c r="J911" i="2"/>
  <c r="BI910" i="2"/>
  <c r="BH910" i="2"/>
  <c r="BG910" i="2"/>
  <c r="BF910" i="2"/>
  <c r="BE910" i="2"/>
  <c r="T910" i="2"/>
  <c r="R910" i="2"/>
  <c r="P910" i="2"/>
  <c r="BK910" i="2"/>
  <c r="J910" i="2"/>
  <c r="BI909" i="2"/>
  <c r="BH909" i="2"/>
  <c r="BG909" i="2"/>
  <c r="BF909" i="2"/>
  <c r="BE909" i="2"/>
  <c r="T909" i="2"/>
  <c r="R909" i="2"/>
  <c r="P909" i="2"/>
  <c r="BK909" i="2"/>
  <c r="J909" i="2"/>
  <c r="BI908" i="2"/>
  <c r="BH908" i="2"/>
  <c r="BG908" i="2"/>
  <c r="BF908" i="2"/>
  <c r="BE908" i="2"/>
  <c r="T908" i="2"/>
  <c r="R908" i="2"/>
  <c r="P908" i="2"/>
  <c r="BK908" i="2"/>
  <c r="J908" i="2"/>
  <c r="BI907" i="2"/>
  <c r="BH907" i="2"/>
  <c r="BG907" i="2"/>
  <c r="BF907" i="2"/>
  <c r="BE907" i="2"/>
  <c r="T907" i="2"/>
  <c r="R907" i="2"/>
  <c r="P907" i="2"/>
  <c r="BK907" i="2"/>
  <c r="J907" i="2"/>
  <c r="BI906" i="2"/>
  <c r="BH906" i="2"/>
  <c r="BG906" i="2"/>
  <c r="BF906" i="2"/>
  <c r="BE906" i="2"/>
  <c r="T906" i="2"/>
  <c r="R906" i="2"/>
  <c r="P906" i="2"/>
  <c r="BK906" i="2"/>
  <c r="J906" i="2"/>
  <c r="BI905" i="2"/>
  <c r="BH905" i="2"/>
  <c r="BG905" i="2"/>
  <c r="BF905" i="2"/>
  <c r="BE905" i="2"/>
  <c r="T905" i="2"/>
  <c r="R905" i="2"/>
  <c r="P905" i="2"/>
  <c r="BK905" i="2"/>
  <c r="J905" i="2"/>
  <c r="BI904" i="2"/>
  <c r="BH904" i="2"/>
  <c r="BG904" i="2"/>
  <c r="BF904" i="2"/>
  <c r="BE904" i="2"/>
  <c r="T904" i="2"/>
  <c r="R904" i="2"/>
  <c r="P904" i="2"/>
  <c r="BK904" i="2"/>
  <c r="J904" i="2"/>
  <c r="BI903" i="2"/>
  <c r="BH903" i="2"/>
  <c r="BG903" i="2"/>
  <c r="BF903" i="2"/>
  <c r="BE903" i="2"/>
  <c r="T903" i="2"/>
  <c r="R903" i="2"/>
  <c r="P903" i="2"/>
  <c r="BK903" i="2"/>
  <c r="J903" i="2"/>
  <c r="BI902" i="2"/>
  <c r="BH902" i="2"/>
  <c r="BG902" i="2"/>
  <c r="BF902" i="2"/>
  <c r="BE902" i="2"/>
  <c r="T902" i="2"/>
  <c r="R902" i="2"/>
  <c r="P902" i="2"/>
  <c r="BK902" i="2"/>
  <c r="J902" i="2"/>
  <c r="BI901" i="2"/>
  <c r="BH901" i="2"/>
  <c r="BG901" i="2"/>
  <c r="BF901" i="2"/>
  <c r="BE901" i="2"/>
  <c r="T901" i="2"/>
  <c r="R901" i="2"/>
  <c r="P901" i="2"/>
  <c r="BK901" i="2"/>
  <c r="J901" i="2"/>
  <c r="BI900" i="2"/>
  <c r="BH900" i="2"/>
  <c r="BG900" i="2"/>
  <c r="BF900" i="2"/>
  <c r="BE900" i="2"/>
  <c r="T900" i="2"/>
  <c r="R900" i="2"/>
  <c r="P900" i="2"/>
  <c r="BK900" i="2"/>
  <c r="J900" i="2"/>
  <c r="BI899" i="2"/>
  <c r="BH899" i="2"/>
  <c r="BG899" i="2"/>
  <c r="BF899" i="2"/>
  <c r="BE899" i="2"/>
  <c r="T899" i="2"/>
  <c r="R899" i="2"/>
  <c r="P899" i="2"/>
  <c r="BK899" i="2"/>
  <c r="J899" i="2"/>
  <c r="BI898" i="2"/>
  <c r="BH898" i="2"/>
  <c r="BG898" i="2"/>
  <c r="BF898" i="2"/>
  <c r="BE898" i="2"/>
  <c r="T898" i="2"/>
  <c r="R898" i="2"/>
  <c r="P898" i="2"/>
  <c r="BK898" i="2"/>
  <c r="J898" i="2"/>
  <c r="BI897" i="2"/>
  <c r="BH897" i="2"/>
  <c r="BG897" i="2"/>
  <c r="BF897" i="2"/>
  <c r="BE897" i="2"/>
  <c r="T897" i="2"/>
  <c r="R897" i="2"/>
  <c r="P897" i="2"/>
  <c r="BK897" i="2"/>
  <c r="J897" i="2"/>
  <c r="BI896" i="2"/>
  <c r="BH896" i="2"/>
  <c r="BG896" i="2"/>
  <c r="BF896" i="2"/>
  <c r="BE896" i="2"/>
  <c r="T896" i="2"/>
  <c r="R896" i="2"/>
  <c r="P896" i="2"/>
  <c r="BK896" i="2"/>
  <c r="J896" i="2"/>
  <c r="BI895" i="2"/>
  <c r="BH895" i="2"/>
  <c r="BG895" i="2"/>
  <c r="BF895" i="2"/>
  <c r="BE895" i="2"/>
  <c r="T895" i="2"/>
  <c r="R895" i="2"/>
  <c r="P895" i="2"/>
  <c r="BK895" i="2"/>
  <c r="J895" i="2"/>
  <c r="BI894" i="2"/>
  <c r="BH894" i="2"/>
  <c r="BG894" i="2"/>
  <c r="BF894" i="2"/>
  <c r="BE894" i="2"/>
  <c r="T894" i="2"/>
  <c r="R894" i="2"/>
  <c r="P894" i="2"/>
  <c r="BK894" i="2"/>
  <c r="J894" i="2"/>
  <c r="BI893" i="2"/>
  <c r="BH893" i="2"/>
  <c r="BG893" i="2"/>
  <c r="BF893" i="2"/>
  <c r="BE893" i="2"/>
  <c r="T893" i="2"/>
  <c r="R893" i="2"/>
  <c r="P893" i="2"/>
  <c r="BK893" i="2"/>
  <c r="J893" i="2"/>
  <c r="BI892" i="2"/>
  <c r="BH892" i="2"/>
  <c r="BG892" i="2"/>
  <c r="BF892" i="2"/>
  <c r="BE892" i="2"/>
  <c r="T892" i="2"/>
  <c r="R892" i="2"/>
  <c r="P892" i="2"/>
  <c r="BK892" i="2"/>
  <c r="J892" i="2"/>
  <c r="BI891" i="2"/>
  <c r="BH891" i="2"/>
  <c r="BG891" i="2"/>
  <c r="BF891" i="2"/>
  <c r="BE891" i="2"/>
  <c r="T891" i="2"/>
  <c r="R891" i="2"/>
  <c r="P891" i="2"/>
  <c r="BK891" i="2"/>
  <c r="J891" i="2"/>
  <c r="BI890" i="2"/>
  <c r="BH890" i="2"/>
  <c r="BG890" i="2"/>
  <c r="BF890" i="2"/>
  <c r="BE890" i="2"/>
  <c r="T890" i="2"/>
  <c r="R890" i="2"/>
  <c r="P890" i="2"/>
  <c r="BK890" i="2"/>
  <c r="J890" i="2"/>
  <c r="BI889" i="2"/>
  <c r="BH889" i="2"/>
  <c r="BG889" i="2"/>
  <c r="BF889" i="2"/>
  <c r="BE889" i="2"/>
  <c r="T889" i="2"/>
  <c r="R889" i="2"/>
  <c r="P889" i="2"/>
  <c r="BK889" i="2"/>
  <c r="J889" i="2"/>
  <c r="BI888" i="2"/>
  <c r="BH888" i="2"/>
  <c r="BG888" i="2"/>
  <c r="BF888" i="2"/>
  <c r="BE888" i="2"/>
  <c r="T888" i="2"/>
  <c r="R888" i="2"/>
  <c r="P888" i="2"/>
  <c r="BK888" i="2"/>
  <c r="J888" i="2"/>
  <c r="BI887" i="2"/>
  <c r="BH887" i="2"/>
  <c r="BG887" i="2"/>
  <c r="BF887" i="2"/>
  <c r="BE887" i="2"/>
  <c r="T887" i="2"/>
  <c r="R887" i="2"/>
  <c r="P887" i="2"/>
  <c r="BK887" i="2"/>
  <c r="J887" i="2"/>
  <c r="BI886" i="2"/>
  <c r="BH886" i="2"/>
  <c r="BG886" i="2"/>
  <c r="BF886" i="2"/>
  <c r="BE886" i="2"/>
  <c r="T886" i="2"/>
  <c r="R886" i="2"/>
  <c r="P886" i="2"/>
  <c r="BK886" i="2"/>
  <c r="J886" i="2"/>
  <c r="BI885" i="2"/>
  <c r="BH885" i="2"/>
  <c r="BG885" i="2"/>
  <c r="BF885" i="2"/>
  <c r="BE885" i="2"/>
  <c r="T885" i="2"/>
  <c r="R885" i="2"/>
  <c r="P885" i="2"/>
  <c r="BK885" i="2"/>
  <c r="J885" i="2"/>
  <c r="BI884" i="2"/>
  <c r="BH884" i="2"/>
  <c r="BG884" i="2"/>
  <c r="BF884" i="2"/>
  <c r="BE884" i="2"/>
  <c r="T884" i="2"/>
  <c r="R884" i="2"/>
  <c r="P884" i="2"/>
  <c r="BK884" i="2"/>
  <c r="J884" i="2"/>
  <c r="BI883" i="2"/>
  <c r="BH883" i="2"/>
  <c r="BG883" i="2"/>
  <c r="BF883" i="2"/>
  <c r="BE883" i="2"/>
  <c r="T883" i="2"/>
  <c r="R883" i="2"/>
  <c r="P883" i="2"/>
  <c r="BK883" i="2"/>
  <c r="J883" i="2"/>
  <c r="BI882" i="2"/>
  <c r="BH882" i="2"/>
  <c r="BG882" i="2"/>
  <c r="BF882" i="2"/>
  <c r="BE882" i="2"/>
  <c r="T882" i="2"/>
  <c r="R882" i="2"/>
  <c r="P882" i="2"/>
  <c r="BK882" i="2"/>
  <c r="J882" i="2"/>
  <c r="BI881" i="2"/>
  <c r="BH881" i="2"/>
  <c r="BG881" i="2"/>
  <c r="BF881" i="2"/>
  <c r="BE881" i="2"/>
  <c r="T881" i="2"/>
  <c r="R881" i="2"/>
  <c r="P881" i="2"/>
  <c r="BK881" i="2"/>
  <c r="J881" i="2"/>
  <c r="BI880" i="2"/>
  <c r="BH880" i="2"/>
  <c r="BG880" i="2"/>
  <c r="BF880" i="2"/>
  <c r="BE880" i="2"/>
  <c r="T880" i="2"/>
  <c r="R880" i="2"/>
  <c r="P880" i="2"/>
  <c r="BK880" i="2"/>
  <c r="J880" i="2"/>
  <c r="BI879" i="2"/>
  <c r="BH879" i="2"/>
  <c r="BG879" i="2"/>
  <c r="BF879" i="2"/>
  <c r="BE879" i="2"/>
  <c r="T879" i="2"/>
  <c r="R879" i="2"/>
  <c r="P879" i="2"/>
  <c r="BK879" i="2"/>
  <c r="J879" i="2"/>
  <c r="BI878" i="2"/>
  <c r="BH878" i="2"/>
  <c r="BG878" i="2"/>
  <c r="BF878" i="2"/>
  <c r="BE878" i="2"/>
  <c r="T878" i="2"/>
  <c r="R878" i="2"/>
  <c r="P878" i="2"/>
  <c r="BK878" i="2"/>
  <c r="J878" i="2"/>
  <c r="BI877" i="2"/>
  <c r="BH877" i="2"/>
  <c r="BG877" i="2"/>
  <c r="BF877" i="2"/>
  <c r="BE877" i="2"/>
  <c r="T877" i="2"/>
  <c r="R877" i="2"/>
  <c r="P877" i="2"/>
  <c r="BK877" i="2"/>
  <c r="J877" i="2"/>
  <c r="BI876" i="2"/>
  <c r="BH876" i="2"/>
  <c r="BG876" i="2"/>
  <c r="BF876" i="2"/>
  <c r="BE876" i="2"/>
  <c r="T876" i="2"/>
  <c r="R876" i="2"/>
  <c r="P876" i="2"/>
  <c r="BK876" i="2"/>
  <c r="J876" i="2"/>
  <c r="BI875" i="2"/>
  <c r="BH875" i="2"/>
  <c r="BG875" i="2"/>
  <c r="BF875" i="2"/>
  <c r="BE875" i="2"/>
  <c r="T875" i="2"/>
  <c r="R875" i="2"/>
  <c r="P875" i="2"/>
  <c r="BK875" i="2"/>
  <c r="J875" i="2"/>
  <c r="BI874" i="2"/>
  <c r="BH874" i="2"/>
  <c r="BG874" i="2"/>
  <c r="BF874" i="2"/>
  <c r="BE874" i="2"/>
  <c r="T874" i="2"/>
  <c r="R874" i="2"/>
  <c r="P874" i="2"/>
  <c r="BK874" i="2"/>
  <c r="J874" i="2"/>
  <c r="BI873" i="2"/>
  <c r="BH873" i="2"/>
  <c r="BG873" i="2"/>
  <c r="BF873" i="2"/>
  <c r="BE873" i="2"/>
  <c r="T873" i="2"/>
  <c r="R873" i="2"/>
  <c r="P873" i="2"/>
  <c r="BK873" i="2"/>
  <c r="J873" i="2"/>
  <c r="BI872" i="2"/>
  <c r="BH872" i="2"/>
  <c r="BG872" i="2"/>
  <c r="BF872" i="2"/>
  <c r="BE872" i="2"/>
  <c r="T872" i="2"/>
  <c r="R872" i="2"/>
  <c r="P872" i="2"/>
  <c r="BK872" i="2"/>
  <c r="J872" i="2"/>
  <c r="BI871" i="2"/>
  <c r="BH871" i="2"/>
  <c r="BG871" i="2"/>
  <c r="BF871" i="2"/>
  <c r="BE871" i="2"/>
  <c r="T871" i="2"/>
  <c r="R871" i="2"/>
  <c r="P871" i="2"/>
  <c r="BK871" i="2"/>
  <c r="J871" i="2"/>
  <c r="BI870" i="2"/>
  <c r="BH870" i="2"/>
  <c r="BG870" i="2"/>
  <c r="BF870" i="2"/>
  <c r="BE870" i="2"/>
  <c r="T870" i="2"/>
  <c r="R870" i="2"/>
  <c r="P870" i="2"/>
  <c r="BK870" i="2"/>
  <c r="J870" i="2"/>
  <c r="BI869" i="2"/>
  <c r="BH869" i="2"/>
  <c r="BG869" i="2"/>
  <c r="BF869" i="2"/>
  <c r="BE869" i="2"/>
  <c r="T869" i="2"/>
  <c r="R869" i="2"/>
  <c r="P869" i="2"/>
  <c r="BK869" i="2"/>
  <c r="J869" i="2"/>
  <c r="BI868" i="2"/>
  <c r="BH868" i="2"/>
  <c r="BG868" i="2"/>
  <c r="BF868" i="2"/>
  <c r="BE868" i="2"/>
  <c r="T868" i="2"/>
  <c r="R868" i="2"/>
  <c r="P868" i="2"/>
  <c r="BK868" i="2"/>
  <c r="J868" i="2"/>
  <c r="BI867" i="2"/>
  <c r="BH867" i="2"/>
  <c r="BG867" i="2"/>
  <c r="BF867" i="2"/>
  <c r="BE867" i="2"/>
  <c r="T867" i="2"/>
  <c r="R867" i="2"/>
  <c r="P867" i="2"/>
  <c r="BK867" i="2"/>
  <c r="J867" i="2"/>
  <c r="BI866" i="2"/>
  <c r="BH866" i="2"/>
  <c r="BG866" i="2"/>
  <c r="BF866" i="2"/>
  <c r="BE866" i="2"/>
  <c r="T866" i="2"/>
  <c r="R866" i="2"/>
  <c r="P866" i="2"/>
  <c r="BK866" i="2"/>
  <c r="J866" i="2"/>
  <c r="BI865" i="2"/>
  <c r="BH865" i="2"/>
  <c r="BG865" i="2"/>
  <c r="BF865" i="2"/>
  <c r="BE865" i="2"/>
  <c r="T865" i="2"/>
  <c r="R865" i="2"/>
  <c r="P865" i="2"/>
  <c r="BK865" i="2"/>
  <c r="J865" i="2"/>
  <c r="BI864" i="2"/>
  <c r="BH864" i="2"/>
  <c r="BG864" i="2"/>
  <c r="BF864" i="2"/>
  <c r="BE864" i="2"/>
  <c r="T864" i="2"/>
  <c r="R864" i="2"/>
  <c r="P864" i="2"/>
  <c r="BK864" i="2"/>
  <c r="J864" i="2"/>
  <c r="BI863" i="2"/>
  <c r="BH863" i="2"/>
  <c r="BG863" i="2"/>
  <c r="BF863" i="2"/>
  <c r="BE863" i="2"/>
  <c r="T863" i="2"/>
  <c r="R863" i="2"/>
  <c r="P863" i="2"/>
  <c r="BK863" i="2"/>
  <c r="J863" i="2"/>
  <c r="BI862" i="2"/>
  <c r="BH862" i="2"/>
  <c r="BG862" i="2"/>
  <c r="BF862" i="2"/>
  <c r="BE862" i="2"/>
  <c r="T862" i="2"/>
  <c r="R862" i="2"/>
  <c r="P862" i="2"/>
  <c r="BK862" i="2"/>
  <c r="J862" i="2"/>
  <c r="BI861" i="2"/>
  <c r="BH861" i="2"/>
  <c r="BG861" i="2"/>
  <c r="BF861" i="2"/>
  <c r="BE861" i="2"/>
  <c r="T861" i="2"/>
  <c r="R861" i="2"/>
  <c r="P861" i="2"/>
  <c r="BK861" i="2"/>
  <c r="J861" i="2"/>
  <c r="BI860" i="2"/>
  <c r="BH860" i="2"/>
  <c r="BG860" i="2"/>
  <c r="BF860" i="2"/>
  <c r="BE860" i="2"/>
  <c r="T860" i="2"/>
  <c r="R860" i="2"/>
  <c r="P860" i="2"/>
  <c r="BK860" i="2"/>
  <c r="J860" i="2"/>
  <c r="BI859" i="2"/>
  <c r="BH859" i="2"/>
  <c r="BG859" i="2"/>
  <c r="BF859" i="2"/>
  <c r="BE859" i="2"/>
  <c r="T859" i="2"/>
  <c r="T858" i="2" s="1"/>
  <c r="R859" i="2"/>
  <c r="R858" i="2" s="1"/>
  <c r="R857" i="2" s="1"/>
  <c r="P859" i="2"/>
  <c r="P858" i="2" s="1"/>
  <c r="BK859" i="2"/>
  <c r="J859" i="2"/>
  <c r="BI856" i="2"/>
  <c r="BH856" i="2"/>
  <c r="BG856" i="2"/>
  <c r="BF856" i="2"/>
  <c r="BE856" i="2"/>
  <c r="T856" i="2"/>
  <c r="R856" i="2"/>
  <c r="P856" i="2"/>
  <c r="BK856" i="2"/>
  <c r="J856" i="2"/>
  <c r="BI855" i="2"/>
  <c r="BH855" i="2"/>
  <c r="BG855" i="2"/>
  <c r="BF855" i="2"/>
  <c r="BE855" i="2"/>
  <c r="T855" i="2"/>
  <c r="R855" i="2"/>
  <c r="P855" i="2"/>
  <c r="BK855" i="2"/>
  <c r="J855" i="2"/>
  <c r="BI854" i="2"/>
  <c r="BH854" i="2"/>
  <c r="BG854" i="2"/>
  <c r="BF854" i="2"/>
  <c r="BE854" i="2"/>
  <c r="T854" i="2"/>
  <c r="R854" i="2"/>
  <c r="P854" i="2"/>
  <c r="BK854" i="2"/>
  <c r="J854" i="2"/>
  <c r="BI853" i="2"/>
  <c r="BH853" i="2"/>
  <c r="BG853" i="2"/>
  <c r="BF853" i="2"/>
  <c r="BE853" i="2"/>
  <c r="T853" i="2"/>
  <c r="R853" i="2"/>
  <c r="P853" i="2"/>
  <c r="BK853" i="2"/>
  <c r="J853" i="2"/>
  <c r="BI852" i="2"/>
  <c r="BH852" i="2"/>
  <c r="BG852" i="2"/>
  <c r="BF852" i="2"/>
  <c r="BE852" i="2"/>
  <c r="T852" i="2"/>
  <c r="R852" i="2"/>
  <c r="P852" i="2"/>
  <c r="BK852" i="2"/>
  <c r="J852" i="2"/>
  <c r="BI851" i="2"/>
  <c r="BH851" i="2"/>
  <c r="BG851" i="2"/>
  <c r="BF851" i="2"/>
  <c r="BE851" i="2"/>
  <c r="T851" i="2"/>
  <c r="R851" i="2"/>
  <c r="P851" i="2"/>
  <c r="BK851" i="2"/>
  <c r="J851" i="2"/>
  <c r="BI850" i="2"/>
  <c r="BH850" i="2"/>
  <c r="BG850" i="2"/>
  <c r="BF850" i="2"/>
  <c r="BE850" i="2"/>
  <c r="T850" i="2"/>
  <c r="R850" i="2"/>
  <c r="P850" i="2"/>
  <c r="BK850" i="2"/>
  <c r="J850" i="2"/>
  <c r="BI849" i="2"/>
  <c r="BH849" i="2"/>
  <c r="BG849" i="2"/>
  <c r="BF849" i="2"/>
  <c r="BE849" i="2"/>
  <c r="T849" i="2"/>
  <c r="R849" i="2"/>
  <c r="P849" i="2"/>
  <c r="BK849" i="2"/>
  <c r="J849" i="2"/>
  <c r="BI848" i="2"/>
  <c r="BH848" i="2"/>
  <c r="BG848" i="2"/>
  <c r="BF848" i="2"/>
  <c r="BE848" i="2"/>
  <c r="T848" i="2"/>
  <c r="R848" i="2"/>
  <c r="P848" i="2"/>
  <c r="BK848" i="2"/>
  <c r="J848" i="2"/>
  <c r="BI847" i="2"/>
  <c r="BH847" i="2"/>
  <c r="BG847" i="2"/>
  <c r="BF847" i="2"/>
  <c r="BE847" i="2"/>
  <c r="T847" i="2"/>
  <c r="R847" i="2"/>
  <c r="P847" i="2"/>
  <c r="BK847" i="2"/>
  <c r="J847" i="2"/>
  <c r="BI846" i="2"/>
  <c r="BH846" i="2"/>
  <c r="BG846" i="2"/>
  <c r="BF846" i="2"/>
  <c r="BE846" i="2"/>
  <c r="T846" i="2"/>
  <c r="R846" i="2"/>
  <c r="P846" i="2"/>
  <c r="BK846" i="2"/>
  <c r="J846" i="2"/>
  <c r="BI845" i="2"/>
  <c r="BH845" i="2"/>
  <c r="BG845" i="2"/>
  <c r="BF845" i="2"/>
  <c r="BE845" i="2"/>
  <c r="T845" i="2"/>
  <c r="R845" i="2"/>
  <c r="P845" i="2"/>
  <c r="BK845" i="2"/>
  <c r="J845" i="2"/>
  <c r="BI844" i="2"/>
  <c r="BH844" i="2"/>
  <c r="BG844" i="2"/>
  <c r="BF844" i="2"/>
  <c r="BE844" i="2"/>
  <c r="T844" i="2"/>
  <c r="R844" i="2"/>
  <c r="P844" i="2"/>
  <c r="BK844" i="2"/>
  <c r="J844" i="2"/>
  <c r="BI843" i="2"/>
  <c r="BH843" i="2"/>
  <c r="BG843" i="2"/>
  <c r="BF843" i="2"/>
  <c r="BE843" i="2"/>
  <c r="T843" i="2"/>
  <c r="R843" i="2"/>
  <c r="P843" i="2"/>
  <c r="BK843" i="2"/>
  <c r="J843" i="2"/>
  <c r="BI842" i="2"/>
  <c r="BH842" i="2"/>
  <c r="BG842" i="2"/>
  <c r="BF842" i="2"/>
  <c r="BE842" i="2"/>
  <c r="T842" i="2"/>
  <c r="R842" i="2"/>
  <c r="P842" i="2"/>
  <c r="BK842" i="2"/>
  <c r="J842" i="2"/>
  <c r="BI841" i="2"/>
  <c r="BH841" i="2"/>
  <c r="BG841" i="2"/>
  <c r="BF841" i="2"/>
  <c r="BE841" i="2"/>
  <c r="T841" i="2"/>
  <c r="R841" i="2"/>
  <c r="P841" i="2"/>
  <c r="BK841" i="2"/>
  <c r="J841" i="2"/>
  <c r="BI840" i="2"/>
  <c r="BH840" i="2"/>
  <c r="BG840" i="2"/>
  <c r="BF840" i="2"/>
  <c r="BE840" i="2"/>
  <c r="T840" i="2"/>
  <c r="R840" i="2"/>
  <c r="P840" i="2"/>
  <c r="BK840" i="2"/>
  <c r="J840" i="2"/>
  <c r="BI839" i="2"/>
  <c r="BH839" i="2"/>
  <c r="BG839" i="2"/>
  <c r="BF839" i="2"/>
  <c r="BE839" i="2"/>
  <c r="T839" i="2"/>
  <c r="R839" i="2"/>
  <c r="P839" i="2"/>
  <c r="BK839" i="2"/>
  <c r="J839" i="2"/>
  <c r="BI838" i="2"/>
  <c r="BH838" i="2"/>
  <c r="BG838" i="2"/>
  <c r="BF838" i="2"/>
  <c r="BE838" i="2"/>
  <c r="T838" i="2"/>
  <c r="R838" i="2"/>
  <c r="P838" i="2"/>
  <c r="BK838" i="2"/>
  <c r="J838" i="2"/>
  <c r="BI837" i="2"/>
  <c r="BH837" i="2"/>
  <c r="BG837" i="2"/>
  <c r="BF837" i="2"/>
  <c r="BE837" i="2"/>
  <c r="T837" i="2"/>
  <c r="R837" i="2"/>
  <c r="P837" i="2"/>
  <c r="BK837" i="2"/>
  <c r="J837" i="2"/>
  <c r="BI836" i="2"/>
  <c r="BH836" i="2"/>
  <c r="BG836" i="2"/>
  <c r="BF836" i="2"/>
  <c r="BE836" i="2"/>
  <c r="T836" i="2"/>
  <c r="R836" i="2"/>
  <c r="P836" i="2"/>
  <c r="BK836" i="2"/>
  <c r="J836" i="2"/>
  <c r="BI835" i="2"/>
  <c r="BH835" i="2"/>
  <c r="BG835" i="2"/>
  <c r="BF835" i="2"/>
  <c r="BE835" i="2"/>
  <c r="T835" i="2"/>
  <c r="R835" i="2"/>
  <c r="P835" i="2"/>
  <c r="BK835" i="2"/>
  <c r="J835" i="2"/>
  <c r="BI834" i="2"/>
  <c r="BH834" i="2"/>
  <c r="BG834" i="2"/>
  <c r="BF834" i="2"/>
  <c r="BE834" i="2"/>
  <c r="T834" i="2"/>
  <c r="R834" i="2"/>
  <c r="P834" i="2"/>
  <c r="BK834" i="2"/>
  <c r="J834" i="2"/>
  <c r="BI833" i="2"/>
  <c r="BH833" i="2"/>
  <c r="BG833" i="2"/>
  <c r="BF833" i="2"/>
  <c r="BE833" i="2"/>
  <c r="T833" i="2"/>
  <c r="R833" i="2"/>
  <c r="P833" i="2"/>
  <c r="BK833" i="2"/>
  <c r="J833" i="2"/>
  <c r="BI832" i="2"/>
  <c r="BH832" i="2"/>
  <c r="BG832" i="2"/>
  <c r="BF832" i="2"/>
  <c r="BE832" i="2"/>
  <c r="T832" i="2"/>
  <c r="R832" i="2"/>
  <c r="P832" i="2"/>
  <c r="BK832" i="2"/>
  <c r="J832" i="2"/>
  <c r="BI831" i="2"/>
  <c r="BH831" i="2"/>
  <c r="BG831" i="2"/>
  <c r="BF831" i="2"/>
  <c r="BE831" i="2"/>
  <c r="T831" i="2"/>
  <c r="R831" i="2"/>
  <c r="P831" i="2"/>
  <c r="BK831" i="2"/>
  <c r="J831" i="2"/>
  <c r="BI830" i="2"/>
  <c r="BH830" i="2"/>
  <c r="BG830" i="2"/>
  <c r="BF830" i="2"/>
  <c r="BE830" i="2"/>
  <c r="T830" i="2"/>
  <c r="R830" i="2"/>
  <c r="P830" i="2"/>
  <c r="BK830" i="2"/>
  <c r="J830" i="2"/>
  <c r="BI829" i="2"/>
  <c r="BH829" i="2"/>
  <c r="BG829" i="2"/>
  <c r="BF829" i="2"/>
  <c r="BE829" i="2"/>
  <c r="T829" i="2"/>
  <c r="R829" i="2"/>
  <c r="P829" i="2"/>
  <c r="BK829" i="2"/>
  <c r="J829" i="2"/>
  <c r="BI828" i="2"/>
  <c r="BH828" i="2"/>
  <c r="BG828" i="2"/>
  <c r="BF828" i="2"/>
  <c r="BE828" i="2"/>
  <c r="T828" i="2"/>
  <c r="R828" i="2"/>
  <c r="P828" i="2"/>
  <c r="BK828" i="2"/>
  <c r="J828" i="2"/>
  <c r="BI827" i="2"/>
  <c r="BH827" i="2"/>
  <c r="BG827" i="2"/>
  <c r="BF827" i="2"/>
  <c r="BE827" i="2"/>
  <c r="T827" i="2"/>
  <c r="R827" i="2"/>
  <c r="P827" i="2"/>
  <c r="BK827" i="2"/>
  <c r="J827" i="2"/>
  <c r="BI826" i="2"/>
  <c r="BH826" i="2"/>
  <c r="BG826" i="2"/>
  <c r="BF826" i="2"/>
  <c r="BE826" i="2"/>
  <c r="T826" i="2"/>
  <c r="R826" i="2"/>
  <c r="P826" i="2"/>
  <c r="BK826" i="2"/>
  <c r="J826" i="2"/>
  <c r="BI825" i="2"/>
  <c r="BH825" i="2"/>
  <c r="BG825" i="2"/>
  <c r="BF825" i="2"/>
  <c r="BE825" i="2"/>
  <c r="T825" i="2"/>
  <c r="R825" i="2"/>
  <c r="P825" i="2"/>
  <c r="BK825" i="2"/>
  <c r="J825" i="2"/>
  <c r="BI824" i="2"/>
  <c r="BH824" i="2"/>
  <c r="BG824" i="2"/>
  <c r="BF824" i="2"/>
  <c r="BE824" i="2"/>
  <c r="T824" i="2"/>
  <c r="R824" i="2"/>
  <c r="P824" i="2"/>
  <c r="BK824" i="2"/>
  <c r="J824" i="2"/>
  <c r="BI823" i="2"/>
  <c r="BH823" i="2"/>
  <c r="BG823" i="2"/>
  <c r="BF823" i="2"/>
  <c r="BE823" i="2"/>
  <c r="T823" i="2"/>
  <c r="R823" i="2"/>
  <c r="P823" i="2"/>
  <c r="BK823" i="2"/>
  <c r="J823" i="2"/>
  <c r="BI822" i="2"/>
  <c r="BH822" i="2"/>
  <c r="BG822" i="2"/>
  <c r="BF822" i="2"/>
  <c r="BE822" i="2"/>
  <c r="T822" i="2"/>
  <c r="R822" i="2"/>
  <c r="P822" i="2"/>
  <c r="BK822" i="2"/>
  <c r="J822" i="2"/>
  <c r="BI821" i="2"/>
  <c r="BH821" i="2"/>
  <c r="BG821" i="2"/>
  <c r="BF821" i="2"/>
  <c r="BE821" i="2"/>
  <c r="T821" i="2"/>
  <c r="R821" i="2"/>
  <c r="P821" i="2"/>
  <c r="BK821" i="2"/>
  <c r="J821" i="2"/>
  <c r="BI820" i="2"/>
  <c r="BH820" i="2"/>
  <c r="BG820" i="2"/>
  <c r="BF820" i="2"/>
  <c r="BE820" i="2"/>
  <c r="T820" i="2"/>
  <c r="R820" i="2"/>
  <c r="P820" i="2"/>
  <c r="BK820" i="2"/>
  <c r="J820" i="2"/>
  <c r="BI819" i="2"/>
  <c r="BH819" i="2"/>
  <c r="BG819" i="2"/>
  <c r="BF819" i="2"/>
  <c r="BE819" i="2"/>
  <c r="T819" i="2"/>
  <c r="R819" i="2"/>
  <c r="P819" i="2"/>
  <c r="BK819" i="2"/>
  <c r="J819" i="2"/>
  <c r="BI818" i="2"/>
  <c r="BH818" i="2"/>
  <c r="BG818" i="2"/>
  <c r="BF818" i="2"/>
  <c r="BE818" i="2"/>
  <c r="T818" i="2"/>
  <c r="R818" i="2"/>
  <c r="P818" i="2"/>
  <c r="BK818" i="2"/>
  <c r="J818" i="2"/>
  <c r="BI817" i="2"/>
  <c r="BH817" i="2"/>
  <c r="BG817" i="2"/>
  <c r="BF817" i="2"/>
  <c r="BE817" i="2"/>
  <c r="T817" i="2"/>
  <c r="R817" i="2"/>
  <c r="P817" i="2"/>
  <c r="BK817" i="2"/>
  <c r="J817" i="2"/>
  <c r="BI816" i="2"/>
  <c r="BH816" i="2"/>
  <c r="BG816" i="2"/>
  <c r="BF816" i="2"/>
  <c r="BE816" i="2"/>
  <c r="T816" i="2"/>
  <c r="R816" i="2"/>
  <c r="P816" i="2"/>
  <c r="BK816" i="2"/>
  <c r="J816" i="2"/>
  <c r="BI815" i="2"/>
  <c r="BH815" i="2"/>
  <c r="BG815" i="2"/>
  <c r="BF815" i="2"/>
  <c r="BE815" i="2"/>
  <c r="T815" i="2"/>
  <c r="R815" i="2"/>
  <c r="P815" i="2"/>
  <c r="BK815" i="2"/>
  <c r="J815" i="2"/>
  <c r="BI814" i="2"/>
  <c r="BH814" i="2"/>
  <c r="BG814" i="2"/>
  <c r="BF814" i="2"/>
  <c r="BE814" i="2"/>
  <c r="T814" i="2"/>
  <c r="R814" i="2"/>
  <c r="P814" i="2"/>
  <c r="BK814" i="2"/>
  <c r="J814" i="2"/>
  <c r="BI813" i="2"/>
  <c r="BH813" i="2"/>
  <c r="BG813" i="2"/>
  <c r="BF813" i="2"/>
  <c r="BE813" i="2"/>
  <c r="T813" i="2"/>
  <c r="R813" i="2"/>
  <c r="P813" i="2"/>
  <c r="BK813" i="2"/>
  <c r="J813" i="2"/>
  <c r="BI812" i="2"/>
  <c r="BH812" i="2"/>
  <c r="BG812" i="2"/>
  <c r="BF812" i="2"/>
  <c r="BE812" i="2"/>
  <c r="T812" i="2"/>
  <c r="R812" i="2"/>
  <c r="P812" i="2"/>
  <c r="BK812" i="2"/>
  <c r="J812" i="2"/>
  <c r="BI811" i="2"/>
  <c r="BH811" i="2"/>
  <c r="BG811" i="2"/>
  <c r="BF811" i="2"/>
  <c r="BE811" i="2"/>
  <c r="T811" i="2"/>
  <c r="R811" i="2"/>
  <c r="P811" i="2"/>
  <c r="BK811" i="2"/>
  <c r="J811" i="2"/>
  <c r="BI810" i="2"/>
  <c r="BH810" i="2"/>
  <c r="BG810" i="2"/>
  <c r="BF810" i="2"/>
  <c r="BE810" i="2"/>
  <c r="T810" i="2"/>
  <c r="R810" i="2"/>
  <c r="P810" i="2"/>
  <c r="BK810" i="2"/>
  <c r="J810" i="2"/>
  <c r="BI809" i="2"/>
  <c r="BH809" i="2"/>
  <c r="BG809" i="2"/>
  <c r="BF809" i="2"/>
  <c r="BE809" i="2"/>
  <c r="T809" i="2"/>
  <c r="R809" i="2"/>
  <c r="P809" i="2"/>
  <c r="BK809" i="2"/>
  <c r="J809" i="2"/>
  <c r="BI808" i="2"/>
  <c r="BH808" i="2"/>
  <c r="BG808" i="2"/>
  <c r="BF808" i="2"/>
  <c r="BE808" i="2"/>
  <c r="T808" i="2"/>
  <c r="R808" i="2"/>
  <c r="P808" i="2"/>
  <c r="BK808" i="2"/>
  <c r="J808" i="2"/>
  <c r="BI807" i="2"/>
  <c r="BH807" i="2"/>
  <c r="BG807" i="2"/>
  <c r="BF807" i="2"/>
  <c r="BE807" i="2"/>
  <c r="T807" i="2"/>
  <c r="R807" i="2"/>
  <c r="P807" i="2"/>
  <c r="BK807" i="2"/>
  <c r="J807" i="2"/>
  <c r="BI806" i="2"/>
  <c r="BH806" i="2"/>
  <c r="BG806" i="2"/>
  <c r="BF806" i="2"/>
  <c r="BE806" i="2"/>
  <c r="T806" i="2"/>
  <c r="R806" i="2"/>
  <c r="P806" i="2"/>
  <c r="BK806" i="2"/>
  <c r="J806" i="2"/>
  <c r="BI805" i="2"/>
  <c r="BH805" i="2"/>
  <c r="BG805" i="2"/>
  <c r="BF805" i="2"/>
  <c r="BE805" i="2"/>
  <c r="T805" i="2"/>
  <c r="R805" i="2"/>
  <c r="P805" i="2"/>
  <c r="BK805" i="2"/>
  <c r="J805" i="2"/>
  <c r="BI804" i="2"/>
  <c r="BH804" i="2"/>
  <c r="BG804" i="2"/>
  <c r="BF804" i="2"/>
  <c r="BE804" i="2"/>
  <c r="T804" i="2"/>
  <c r="R804" i="2"/>
  <c r="P804" i="2"/>
  <c r="BK804" i="2"/>
  <c r="J804" i="2"/>
  <c r="BI803" i="2"/>
  <c r="BH803" i="2"/>
  <c r="BG803" i="2"/>
  <c r="BF803" i="2"/>
  <c r="BE803" i="2"/>
  <c r="T803" i="2"/>
  <c r="R803" i="2"/>
  <c r="P803" i="2"/>
  <c r="BK803" i="2"/>
  <c r="J803" i="2"/>
  <c r="BI802" i="2"/>
  <c r="BH802" i="2"/>
  <c r="BG802" i="2"/>
  <c r="BF802" i="2"/>
  <c r="BE802" i="2"/>
  <c r="T802" i="2"/>
  <c r="R802" i="2"/>
  <c r="P802" i="2"/>
  <c r="BK802" i="2"/>
  <c r="J802" i="2"/>
  <c r="BI801" i="2"/>
  <c r="BH801" i="2"/>
  <c r="BG801" i="2"/>
  <c r="BF801" i="2"/>
  <c r="BE801" i="2"/>
  <c r="T801" i="2"/>
  <c r="R801" i="2"/>
  <c r="P801" i="2"/>
  <c r="BK801" i="2"/>
  <c r="J801" i="2"/>
  <c r="BI800" i="2"/>
  <c r="BH800" i="2"/>
  <c r="BG800" i="2"/>
  <c r="BF800" i="2"/>
  <c r="BE800" i="2"/>
  <c r="T800" i="2"/>
  <c r="R800" i="2"/>
  <c r="P800" i="2"/>
  <c r="BK800" i="2"/>
  <c r="J800" i="2"/>
  <c r="BI799" i="2"/>
  <c r="BH799" i="2"/>
  <c r="BG799" i="2"/>
  <c r="BF799" i="2"/>
  <c r="BE799" i="2"/>
  <c r="T799" i="2"/>
  <c r="R799" i="2"/>
  <c r="P799" i="2"/>
  <c r="BK799" i="2"/>
  <c r="J799" i="2"/>
  <c r="BI798" i="2"/>
  <c r="BH798" i="2"/>
  <c r="BG798" i="2"/>
  <c r="BF798" i="2"/>
  <c r="BE798" i="2"/>
  <c r="T798" i="2"/>
  <c r="R798" i="2"/>
  <c r="P798" i="2"/>
  <c r="BK798" i="2"/>
  <c r="J798" i="2"/>
  <c r="BI797" i="2"/>
  <c r="BH797" i="2"/>
  <c r="BG797" i="2"/>
  <c r="BF797" i="2"/>
  <c r="BE797" i="2"/>
  <c r="T797" i="2"/>
  <c r="R797" i="2"/>
  <c r="P797" i="2"/>
  <c r="BK797" i="2"/>
  <c r="J797" i="2"/>
  <c r="BI796" i="2"/>
  <c r="BH796" i="2"/>
  <c r="BG796" i="2"/>
  <c r="BF796" i="2"/>
  <c r="BE796" i="2"/>
  <c r="T796" i="2"/>
  <c r="R796" i="2"/>
  <c r="P796" i="2"/>
  <c r="BK796" i="2"/>
  <c r="J796" i="2"/>
  <c r="BI795" i="2"/>
  <c r="BH795" i="2"/>
  <c r="BG795" i="2"/>
  <c r="BF795" i="2"/>
  <c r="BE795" i="2"/>
  <c r="T795" i="2"/>
  <c r="R795" i="2"/>
  <c r="P795" i="2"/>
  <c r="BK795" i="2"/>
  <c r="J795" i="2"/>
  <c r="BI794" i="2"/>
  <c r="BH794" i="2"/>
  <c r="BG794" i="2"/>
  <c r="BF794" i="2"/>
  <c r="BE794" i="2"/>
  <c r="T794" i="2"/>
  <c r="R794" i="2"/>
  <c r="P794" i="2"/>
  <c r="BK794" i="2"/>
  <c r="J794" i="2"/>
  <c r="BI793" i="2"/>
  <c r="BH793" i="2"/>
  <c r="BG793" i="2"/>
  <c r="BF793" i="2"/>
  <c r="BE793" i="2"/>
  <c r="T793" i="2"/>
  <c r="R793" i="2"/>
  <c r="P793" i="2"/>
  <c r="BK793" i="2"/>
  <c r="J793" i="2"/>
  <c r="BI792" i="2"/>
  <c r="BH792" i="2"/>
  <c r="BG792" i="2"/>
  <c r="BF792" i="2"/>
  <c r="BE792" i="2"/>
  <c r="T792" i="2"/>
  <c r="R792" i="2"/>
  <c r="P792" i="2"/>
  <c r="BK792" i="2"/>
  <c r="J792" i="2"/>
  <c r="BI791" i="2"/>
  <c r="BH791" i="2"/>
  <c r="BG791" i="2"/>
  <c r="BF791" i="2"/>
  <c r="BE791" i="2"/>
  <c r="T791" i="2"/>
  <c r="R791" i="2"/>
  <c r="P791" i="2"/>
  <c r="BK791" i="2"/>
  <c r="J791" i="2"/>
  <c r="BI790" i="2"/>
  <c r="BH790" i="2"/>
  <c r="BG790" i="2"/>
  <c r="BF790" i="2"/>
  <c r="BE790" i="2"/>
  <c r="T790" i="2"/>
  <c r="R790" i="2"/>
  <c r="P790" i="2"/>
  <c r="BK790" i="2"/>
  <c r="J790" i="2"/>
  <c r="BI789" i="2"/>
  <c r="BH789" i="2"/>
  <c r="BG789" i="2"/>
  <c r="BF789" i="2"/>
  <c r="BE789" i="2"/>
  <c r="T789" i="2"/>
  <c r="R789" i="2"/>
  <c r="P789" i="2"/>
  <c r="BK789" i="2"/>
  <c r="J789" i="2"/>
  <c r="BI788" i="2"/>
  <c r="BH788" i="2"/>
  <c r="BG788" i="2"/>
  <c r="BF788" i="2"/>
  <c r="BE788" i="2"/>
  <c r="T788" i="2"/>
  <c r="R788" i="2"/>
  <c r="P788" i="2"/>
  <c r="BK788" i="2"/>
  <c r="J788" i="2"/>
  <c r="BI787" i="2"/>
  <c r="BH787" i="2"/>
  <c r="BG787" i="2"/>
  <c r="BF787" i="2"/>
  <c r="BE787" i="2"/>
  <c r="T787" i="2"/>
  <c r="R787" i="2"/>
  <c r="P787" i="2"/>
  <c r="BK787" i="2"/>
  <c r="J787" i="2"/>
  <c r="BI786" i="2"/>
  <c r="BH786" i="2"/>
  <c r="BG786" i="2"/>
  <c r="BF786" i="2"/>
  <c r="BE786" i="2"/>
  <c r="T786" i="2"/>
  <c r="R786" i="2"/>
  <c r="P786" i="2"/>
  <c r="BK786" i="2"/>
  <c r="J786" i="2"/>
  <c r="BI785" i="2"/>
  <c r="BH785" i="2"/>
  <c r="BG785" i="2"/>
  <c r="BF785" i="2"/>
  <c r="BE785" i="2"/>
  <c r="T785" i="2"/>
  <c r="R785" i="2"/>
  <c r="P785" i="2"/>
  <c r="BK785" i="2"/>
  <c r="J785" i="2"/>
  <c r="BI784" i="2"/>
  <c r="BH784" i="2"/>
  <c r="BG784" i="2"/>
  <c r="BF784" i="2"/>
  <c r="BE784" i="2"/>
  <c r="T784" i="2"/>
  <c r="R784" i="2"/>
  <c r="P784" i="2"/>
  <c r="BK784" i="2"/>
  <c r="J784" i="2"/>
  <c r="BI783" i="2"/>
  <c r="BH783" i="2"/>
  <c r="BG783" i="2"/>
  <c r="BF783" i="2"/>
  <c r="BE783" i="2"/>
  <c r="T783" i="2"/>
  <c r="R783" i="2"/>
  <c r="P783" i="2"/>
  <c r="BK783" i="2"/>
  <c r="J783" i="2"/>
  <c r="BI782" i="2"/>
  <c r="BH782" i="2"/>
  <c r="BG782" i="2"/>
  <c r="BF782" i="2"/>
  <c r="BE782" i="2"/>
  <c r="T782" i="2"/>
  <c r="T781" i="2" s="1"/>
  <c r="R782" i="2"/>
  <c r="R781" i="2" s="1"/>
  <c r="P782" i="2"/>
  <c r="P781" i="2" s="1"/>
  <c r="BK782" i="2"/>
  <c r="BK781" i="2" s="1"/>
  <c r="J781" i="2" s="1"/>
  <c r="J103" i="2" s="1"/>
  <c r="J782" i="2"/>
  <c r="BI780" i="2"/>
  <c r="BH780" i="2"/>
  <c r="BG780" i="2"/>
  <c r="BF780" i="2"/>
  <c r="T780" i="2"/>
  <c r="R780" i="2"/>
  <c r="P780" i="2"/>
  <c r="BK780" i="2"/>
  <c r="J780" i="2"/>
  <c r="BE780" i="2" s="1"/>
  <c r="BI779" i="2"/>
  <c r="BH779" i="2"/>
  <c r="BG779" i="2"/>
  <c r="BF779" i="2"/>
  <c r="T779" i="2"/>
  <c r="R779" i="2"/>
  <c r="P779" i="2"/>
  <c r="BK779" i="2"/>
  <c r="J779" i="2"/>
  <c r="BE779" i="2" s="1"/>
  <c r="BI778" i="2"/>
  <c r="BH778" i="2"/>
  <c r="BG778" i="2"/>
  <c r="BF778" i="2"/>
  <c r="T778" i="2"/>
  <c r="R778" i="2"/>
  <c r="P778" i="2"/>
  <c r="BK778" i="2"/>
  <c r="J778" i="2"/>
  <c r="BE778" i="2" s="1"/>
  <c r="BI777" i="2"/>
  <c r="BH777" i="2"/>
  <c r="BG777" i="2"/>
  <c r="BF777" i="2"/>
  <c r="T777" i="2"/>
  <c r="R777" i="2"/>
  <c r="P777" i="2"/>
  <c r="BK777" i="2"/>
  <c r="J777" i="2"/>
  <c r="BE777" i="2" s="1"/>
  <c r="BI776" i="2"/>
  <c r="BH776" i="2"/>
  <c r="BG776" i="2"/>
  <c r="BF776" i="2"/>
  <c r="T776" i="2"/>
  <c r="R776" i="2"/>
  <c r="P776" i="2"/>
  <c r="BK776" i="2"/>
  <c r="J776" i="2"/>
  <c r="BE776" i="2" s="1"/>
  <c r="BI775" i="2"/>
  <c r="BH775" i="2"/>
  <c r="BG775" i="2"/>
  <c r="BF775" i="2"/>
  <c r="T775" i="2"/>
  <c r="T774" i="2" s="1"/>
  <c r="R775" i="2"/>
  <c r="R774" i="2" s="1"/>
  <c r="P775" i="2"/>
  <c r="P774" i="2" s="1"/>
  <c r="BK775" i="2"/>
  <c r="BK774" i="2" s="1"/>
  <c r="J775" i="2"/>
  <c r="BE775" i="2" s="1"/>
  <c r="BI773" i="2"/>
  <c r="BH773" i="2"/>
  <c r="BG773" i="2"/>
  <c r="BF773" i="2"/>
  <c r="BE773" i="2"/>
  <c r="T773" i="2"/>
  <c r="R773" i="2"/>
  <c r="P773" i="2"/>
  <c r="BK773" i="2"/>
  <c r="J773" i="2"/>
  <c r="BI772" i="2"/>
  <c r="BH772" i="2"/>
  <c r="BG772" i="2"/>
  <c r="BF772" i="2"/>
  <c r="BE772" i="2"/>
  <c r="T772" i="2"/>
  <c r="R772" i="2"/>
  <c r="P772" i="2"/>
  <c r="BK772" i="2"/>
  <c r="J772" i="2"/>
  <c r="BI771" i="2"/>
  <c r="BH771" i="2"/>
  <c r="BG771" i="2"/>
  <c r="BF771" i="2"/>
  <c r="BE771" i="2"/>
  <c r="T771" i="2"/>
  <c r="R771" i="2"/>
  <c r="P771" i="2"/>
  <c r="BK771" i="2"/>
  <c r="J771" i="2"/>
  <c r="BI770" i="2"/>
  <c r="BH770" i="2"/>
  <c r="BG770" i="2"/>
  <c r="BF770" i="2"/>
  <c r="BE770" i="2"/>
  <c r="T770" i="2"/>
  <c r="R770" i="2"/>
  <c r="P770" i="2"/>
  <c r="BK770" i="2"/>
  <c r="J770" i="2"/>
  <c r="BI769" i="2"/>
  <c r="BH769" i="2"/>
  <c r="BG769" i="2"/>
  <c r="BF769" i="2"/>
  <c r="BE769" i="2"/>
  <c r="T769" i="2"/>
  <c r="R769" i="2"/>
  <c r="P769" i="2"/>
  <c r="BK769" i="2"/>
  <c r="J769" i="2"/>
  <c r="BI768" i="2"/>
  <c r="BH768" i="2"/>
  <c r="BG768" i="2"/>
  <c r="BF768" i="2"/>
  <c r="BE768" i="2"/>
  <c r="T768" i="2"/>
  <c r="R768" i="2"/>
  <c r="P768" i="2"/>
  <c r="BK768" i="2"/>
  <c r="J768" i="2"/>
  <c r="BI767" i="2"/>
  <c r="BH767" i="2"/>
  <c r="BG767" i="2"/>
  <c r="BF767" i="2"/>
  <c r="BE767" i="2"/>
  <c r="T767" i="2"/>
  <c r="R767" i="2"/>
  <c r="P767" i="2"/>
  <c r="BK767" i="2"/>
  <c r="J767" i="2"/>
  <c r="BI766" i="2"/>
  <c r="BH766" i="2"/>
  <c r="BG766" i="2"/>
  <c r="BF766" i="2"/>
  <c r="BE766" i="2"/>
  <c r="T766" i="2"/>
  <c r="T765" i="2" s="1"/>
  <c r="R766" i="2"/>
  <c r="R765" i="2" s="1"/>
  <c r="P766" i="2"/>
  <c r="BK766" i="2"/>
  <c r="BK765" i="2" s="1"/>
  <c r="J766" i="2"/>
  <c r="BI764" i="2"/>
  <c r="BH764" i="2"/>
  <c r="BG764" i="2"/>
  <c r="BF764" i="2"/>
  <c r="T764" i="2"/>
  <c r="R764" i="2"/>
  <c r="P764" i="2"/>
  <c r="BK764" i="2"/>
  <c r="J764" i="2"/>
  <c r="BE764" i="2" s="1"/>
  <c r="BI763" i="2"/>
  <c r="BH763" i="2"/>
  <c r="BG763" i="2"/>
  <c r="BF763" i="2"/>
  <c r="T763" i="2"/>
  <c r="R763" i="2"/>
  <c r="P763" i="2"/>
  <c r="BK763" i="2"/>
  <c r="J763" i="2"/>
  <c r="BE763" i="2" s="1"/>
  <c r="BI762" i="2"/>
  <c r="BH762" i="2"/>
  <c r="BG762" i="2"/>
  <c r="BF762" i="2"/>
  <c r="T762" i="2"/>
  <c r="R762" i="2"/>
  <c r="P762" i="2"/>
  <c r="BK762" i="2"/>
  <c r="J762" i="2"/>
  <c r="BE762" i="2" s="1"/>
  <c r="BI761" i="2"/>
  <c r="BH761" i="2"/>
  <c r="BG761" i="2"/>
  <c r="BF761" i="2"/>
  <c r="T761" i="2"/>
  <c r="R761" i="2"/>
  <c r="P761" i="2"/>
  <c r="BK761" i="2"/>
  <c r="J761" i="2"/>
  <c r="BE761" i="2" s="1"/>
  <c r="BI760" i="2"/>
  <c r="BH760" i="2"/>
  <c r="BG760" i="2"/>
  <c r="BF760" i="2"/>
  <c r="T760" i="2"/>
  <c r="R760" i="2"/>
  <c r="P760" i="2"/>
  <c r="BK760" i="2"/>
  <c r="J760" i="2"/>
  <c r="BE760" i="2" s="1"/>
  <c r="BI759" i="2"/>
  <c r="BH759" i="2"/>
  <c r="BG759" i="2"/>
  <c r="BF759" i="2"/>
  <c r="T759" i="2"/>
  <c r="R759" i="2"/>
  <c r="P759" i="2"/>
  <c r="BK759" i="2"/>
  <c r="J759" i="2"/>
  <c r="BE759" i="2" s="1"/>
  <c r="BI758" i="2"/>
  <c r="BH758" i="2"/>
  <c r="BG758" i="2"/>
  <c r="BF758" i="2"/>
  <c r="T758" i="2"/>
  <c r="R758" i="2"/>
  <c r="P758" i="2"/>
  <c r="BK758" i="2"/>
  <c r="J758" i="2"/>
  <c r="BE758" i="2" s="1"/>
  <c r="BI757" i="2"/>
  <c r="BH757" i="2"/>
  <c r="BG757" i="2"/>
  <c r="BF757" i="2"/>
  <c r="T757" i="2"/>
  <c r="R757" i="2"/>
  <c r="P757" i="2"/>
  <c r="BK757" i="2"/>
  <c r="J757" i="2"/>
  <c r="BE757" i="2" s="1"/>
  <c r="BI756" i="2"/>
  <c r="BH756" i="2"/>
  <c r="BG756" i="2"/>
  <c r="BF756" i="2"/>
  <c r="T756" i="2"/>
  <c r="R756" i="2"/>
  <c r="P756" i="2"/>
  <c r="BK756" i="2"/>
  <c r="J756" i="2"/>
  <c r="BE756" i="2" s="1"/>
  <c r="BI755" i="2"/>
  <c r="BH755" i="2"/>
  <c r="BG755" i="2"/>
  <c r="BF755" i="2"/>
  <c r="T755" i="2"/>
  <c r="R755" i="2"/>
  <c r="P755" i="2"/>
  <c r="BK755" i="2"/>
  <c r="J755" i="2"/>
  <c r="BE755" i="2" s="1"/>
  <c r="BI754" i="2"/>
  <c r="BH754" i="2"/>
  <c r="BG754" i="2"/>
  <c r="BF754" i="2"/>
  <c r="T754" i="2"/>
  <c r="R754" i="2"/>
  <c r="P754" i="2"/>
  <c r="BK754" i="2"/>
  <c r="J754" i="2"/>
  <c r="BE754" i="2" s="1"/>
  <c r="BI753" i="2"/>
  <c r="BH753" i="2"/>
  <c r="BG753" i="2"/>
  <c r="BF753" i="2"/>
  <c r="T753" i="2"/>
  <c r="R753" i="2"/>
  <c r="P753" i="2"/>
  <c r="BK753" i="2"/>
  <c r="J753" i="2"/>
  <c r="BE753" i="2" s="1"/>
  <c r="BI752" i="2"/>
  <c r="BH752" i="2"/>
  <c r="BG752" i="2"/>
  <c r="BF752" i="2"/>
  <c r="T752" i="2"/>
  <c r="R752" i="2"/>
  <c r="P752" i="2"/>
  <c r="BK752" i="2"/>
  <c r="J752" i="2"/>
  <c r="BE752" i="2" s="1"/>
  <c r="BI751" i="2"/>
  <c r="BH751" i="2"/>
  <c r="BG751" i="2"/>
  <c r="BF751" i="2"/>
  <c r="T751" i="2"/>
  <c r="R751" i="2"/>
  <c r="P751" i="2"/>
  <c r="BK751" i="2"/>
  <c r="J751" i="2"/>
  <c r="BE751" i="2" s="1"/>
  <c r="BI750" i="2"/>
  <c r="BH750" i="2"/>
  <c r="BG750" i="2"/>
  <c r="BF750" i="2"/>
  <c r="T750" i="2"/>
  <c r="R750" i="2"/>
  <c r="P750" i="2"/>
  <c r="BK750" i="2"/>
  <c r="J750" i="2"/>
  <c r="BE750" i="2" s="1"/>
  <c r="BI749" i="2"/>
  <c r="BH749" i="2"/>
  <c r="BG749" i="2"/>
  <c r="BF749" i="2"/>
  <c r="T749" i="2"/>
  <c r="R749" i="2"/>
  <c r="P749" i="2"/>
  <c r="BK749" i="2"/>
  <c r="J749" i="2"/>
  <c r="BE749" i="2" s="1"/>
  <c r="BI748" i="2"/>
  <c r="BH748" i="2"/>
  <c r="BG748" i="2"/>
  <c r="BF748" i="2"/>
  <c r="T748" i="2"/>
  <c r="R748" i="2"/>
  <c r="P748" i="2"/>
  <c r="BK748" i="2"/>
  <c r="J748" i="2"/>
  <c r="BE748" i="2" s="1"/>
  <c r="BI747" i="2"/>
  <c r="BH747" i="2"/>
  <c r="BG747" i="2"/>
  <c r="BF747" i="2"/>
  <c r="T747" i="2"/>
  <c r="R747" i="2"/>
  <c r="P747" i="2"/>
  <c r="BK747" i="2"/>
  <c r="J747" i="2"/>
  <c r="BE747" i="2" s="1"/>
  <c r="BI746" i="2"/>
  <c r="BH746" i="2"/>
  <c r="BG746" i="2"/>
  <c r="BF746" i="2"/>
  <c r="T746" i="2"/>
  <c r="R746" i="2"/>
  <c r="P746" i="2"/>
  <c r="BK746" i="2"/>
  <c r="J746" i="2"/>
  <c r="BE746" i="2" s="1"/>
  <c r="BI745" i="2"/>
  <c r="BH745" i="2"/>
  <c r="BG745" i="2"/>
  <c r="BF745" i="2"/>
  <c r="T745" i="2"/>
  <c r="R745" i="2"/>
  <c r="P745" i="2"/>
  <c r="BK745" i="2"/>
  <c r="J745" i="2"/>
  <c r="BE745" i="2" s="1"/>
  <c r="BI744" i="2"/>
  <c r="BH744" i="2"/>
  <c r="BG744" i="2"/>
  <c r="BF744" i="2"/>
  <c r="T744" i="2"/>
  <c r="R744" i="2"/>
  <c r="P744" i="2"/>
  <c r="BK744" i="2"/>
  <c r="J744" i="2"/>
  <c r="BE744" i="2" s="1"/>
  <c r="BI743" i="2"/>
  <c r="BH743" i="2"/>
  <c r="BG743" i="2"/>
  <c r="BF743" i="2"/>
  <c r="T743" i="2"/>
  <c r="R743" i="2"/>
  <c r="P743" i="2"/>
  <c r="BK743" i="2"/>
  <c r="J743" i="2"/>
  <c r="BE743" i="2" s="1"/>
  <c r="BI742" i="2"/>
  <c r="BH742" i="2"/>
  <c r="BG742" i="2"/>
  <c r="BF742" i="2"/>
  <c r="T742" i="2"/>
  <c r="R742" i="2"/>
  <c r="P742" i="2"/>
  <c r="BK742" i="2"/>
  <c r="J742" i="2"/>
  <c r="BE742" i="2" s="1"/>
  <c r="BI741" i="2"/>
  <c r="BH741" i="2"/>
  <c r="BG741" i="2"/>
  <c r="BF741" i="2"/>
  <c r="T741" i="2"/>
  <c r="R741" i="2"/>
  <c r="P741" i="2"/>
  <c r="BK741" i="2"/>
  <c r="J741" i="2"/>
  <c r="BE741" i="2" s="1"/>
  <c r="BI740" i="2"/>
  <c r="BH740" i="2"/>
  <c r="BG740" i="2"/>
  <c r="BF740" i="2"/>
  <c r="T740" i="2"/>
  <c r="R740" i="2"/>
  <c r="P740" i="2"/>
  <c r="BK740" i="2"/>
  <c r="J740" i="2"/>
  <c r="BE740" i="2" s="1"/>
  <c r="BI739" i="2"/>
  <c r="BH739" i="2"/>
  <c r="BG739" i="2"/>
  <c r="BF739" i="2"/>
  <c r="T739" i="2"/>
  <c r="R739" i="2"/>
  <c r="P739" i="2"/>
  <c r="BK739" i="2"/>
  <c r="J739" i="2"/>
  <c r="BE739" i="2" s="1"/>
  <c r="BI738" i="2"/>
  <c r="BH738" i="2"/>
  <c r="BG738" i="2"/>
  <c r="BF738" i="2"/>
  <c r="T738" i="2"/>
  <c r="R738" i="2"/>
  <c r="P738" i="2"/>
  <c r="BK738" i="2"/>
  <c r="J738" i="2"/>
  <c r="BE738" i="2" s="1"/>
  <c r="BI737" i="2"/>
  <c r="BH737" i="2"/>
  <c r="BG737" i="2"/>
  <c r="BF737" i="2"/>
  <c r="T737" i="2"/>
  <c r="R737" i="2"/>
  <c r="P737" i="2"/>
  <c r="BK737" i="2"/>
  <c r="J737" i="2"/>
  <c r="BE737" i="2" s="1"/>
  <c r="BI736" i="2"/>
  <c r="BH736" i="2"/>
  <c r="BG736" i="2"/>
  <c r="BF736" i="2"/>
  <c r="T736" i="2"/>
  <c r="R736" i="2"/>
  <c r="P736" i="2"/>
  <c r="BK736" i="2"/>
  <c r="J736" i="2"/>
  <c r="BE736" i="2" s="1"/>
  <c r="BI735" i="2"/>
  <c r="BH735" i="2"/>
  <c r="BG735" i="2"/>
  <c r="BF735" i="2"/>
  <c r="T735" i="2"/>
  <c r="R735" i="2"/>
  <c r="P735" i="2"/>
  <c r="BK735" i="2"/>
  <c r="J735" i="2"/>
  <c r="BE735" i="2" s="1"/>
  <c r="BI734" i="2"/>
  <c r="BH734" i="2"/>
  <c r="BG734" i="2"/>
  <c r="BF734" i="2"/>
  <c r="T734" i="2"/>
  <c r="R734" i="2"/>
  <c r="P734" i="2"/>
  <c r="BK734" i="2"/>
  <c r="J734" i="2"/>
  <c r="BE734" i="2" s="1"/>
  <c r="BI733" i="2"/>
  <c r="BH733" i="2"/>
  <c r="BG733" i="2"/>
  <c r="BF733" i="2"/>
  <c r="T733" i="2"/>
  <c r="R733" i="2"/>
  <c r="P733" i="2"/>
  <c r="BK733" i="2"/>
  <c r="J733" i="2"/>
  <c r="BE733" i="2" s="1"/>
  <c r="BI732" i="2"/>
  <c r="BH732" i="2"/>
  <c r="BG732" i="2"/>
  <c r="BF732" i="2"/>
  <c r="T732" i="2"/>
  <c r="R732" i="2"/>
  <c r="P732" i="2"/>
  <c r="BK732" i="2"/>
  <c r="J732" i="2"/>
  <c r="BE732" i="2" s="1"/>
  <c r="BI731" i="2"/>
  <c r="BH731" i="2"/>
  <c r="BG731" i="2"/>
  <c r="BF731" i="2"/>
  <c r="T731" i="2"/>
  <c r="R731" i="2"/>
  <c r="P731" i="2"/>
  <c r="BK731" i="2"/>
  <c r="J731" i="2"/>
  <c r="BE731" i="2" s="1"/>
  <c r="BI730" i="2"/>
  <c r="BH730" i="2"/>
  <c r="BG730" i="2"/>
  <c r="BF730" i="2"/>
  <c r="T730" i="2"/>
  <c r="R730" i="2"/>
  <c r="P730" i="2"/>
  <c r="BK730" i="2"/>
  <c r="J730" i="2"/>
  <c r="BE730" i="2" s="1"/>
  <c r="BI729" i="2"/>
  <c r="BH729" i="2"/>
  <c r="BG729" i="2"/>
  <c r="BF729" i="2"/>
  <c r="T729" i="2"/>
  <c r="R729" i="2"/>
  <c r="P729" i="2"/>
  <c r="BK729" i="2"/>
  <c r="J729" i="2"/>
  <c r="BE729" i="2" s="1"/>
  <c r="BI728" i="2"/>
  <c r="BH728" i="2"/>
  <c r="BG728" i="2"/>
  <c r="BF728" i="2"/>
  <c r="T728" i="2"/>
  <c r="R728" i="2"/>
  <c r="P728" i="2"/>
  <c r="BK728" i="2"/>
  <c r="J728" i="2"/>
  <c r="BE728" i="2" s="1"/>
  <c r="BI727" i="2"/>
  <c r="BH727" i="2"/>
  <c r="BG727" i="2"/>
  <c r="BF727" i="2"/>
  <c r="T727" i="2"/>
  <c r="R727" i="2"/>
  <c r="P727" i="2"/>
  <c r="BK727" i="2"/>
  <c r="J727" i="2"/>
  <c r="BE727" i="2" s="1"/>
  <c r="BI726" i="2"/>
  <c r="BH726" i="2"/>
  <c r="BG726" i="2"/>
  <c r="BF726" i="2"/>
  <c r="T726" i="2"/>
  <c r="R726" i="2"/>
  <c r="P726" i="2"/>
  <c r="BK726" i="2"/>
  <c r="J726" i="2"/>
  <c r="BE726" i="2" s="1"/>
  <c r="BI725" i="2"/>
  <c r="BH725" i="2"/>
  <c r="BG725" i="2"/>
  <c r="BF725" i="2"/>
  <c r="T725" i="2"/>
  <c r="R725" i="2"/>
  <c r="P725" i="2"/>
  <c r="BK725" i="2"/>
  <c r="J725" i="2"/>
  <c r="BE725" i="2" s="1"/>
  <c r="BI724" i="2"/>
  <c r="BH724" i="2"/>
  <c r="BG724" i="2"/>
  <c r="BF724" i="2"/>
  <c r="T724" i="2"/>
  <c r="R724" i="2"/>
  <c r="P724" i="2"/>
  <c r="BK724" i="2"/>
  <c r="J724" i="2"/>
  <c r="BE724" i="2" s="1"/>
  <c r="BI723" i="2"/>
  <c r="BH723" i="2"/>
  <c r="BG723" i="2"/>
  <c r="BF723" i="2"/>
  <c r="T723" i="2"/>
  <c r="R723" i="2"/>
  <c r="P723" i="2"/>
  <c r="BK723" i="2"/>
  <c r="J723" i="2"/>
  <c r="BE723" i="2" s="1"/>
  <c r="BI722" i="2"/>
  <c r="BH722" i="2"/>
  <c r="BG722" i="2"/>
  <c r="BF722" i="2"/>
  <c r="T722" i="2"/>
  <c r="R722" i="2"/>
  <c r="P722" i="2"/>
  <c r="BK722" i="2"/>
  <c r="J722" i="2"/>
  <c r="BE722" i="2" s="1"/>
  <c r="BI721" i="2"/>
  <c r="BH721" i="2"/>
  <c r="BG721" i="2"/>
  <c r="BF721" i="2"/>
  <c r="T721" i="2"/>
  <c r="R721" i="2"/>
  <c r="P721" i="2"/>
  <c r="BK721" i="2"/>
  <c r="J721" i="2"/>
  <c r="BE721" i="2" s="1"/>
  <c r="BI720" i="2"/>
  <c r="BH720" i="2"/>
  <c r="BG720" i="2"/>
  <c r="BF720" i="2"/>
  <c r="T720" i="2"/>
  <c r="R720" i="2"/>
  <c r="P720" i="2"/>
  <c r="BK720" i="2"/>
  <c r="J720" i="2"/>
  <c r="BE720" i="2" s="1"/>
  <c r="BI719" i="2"/>
  <c r="BH719" i="2"/>
  <c r="BG719" i="2"/>
  <c r="BF719" i="2"/>
  <c r="T719" i="2"/>
  <c r="R719" i="2"/>
  <c r="P719" i="2"/>
  <c r="BK719" i="2"/>
  <c r="J719" i="2"/>
  <c r="BE719" i="2" s="1"/>
  <c r="BI718" i="2"/>
  <c r="BH718" i="2"/>
  <c r="BG718" i="2"/>
  <c r="BF718" i="2"/>
  <c r="T718" i="2"/>
  <c r="R718" i="2"/>
  <c r="P718" i="2"/>
  <c r="BK718" i="2"/>
  <c r="J718" i="2"/>
  <c r="BE718" i="2" s="1"/>
  <c r="BI717" i="2"/>
  <c r="BH717" i="2"/>
  <c r="BG717" i="2"/>
  <c r="BF717" i="2"/>
  <c r="T717" i="2"/>
  <c r="R717" i="2"/>
  <c r="P717" i="2"/>
  <c r="BK717" i="2"/>
  <c r="J717" i="2"/>
  <c r="BE717" i="2" s="1"/>
  <c r="BI716" i="2"/>
  <c r="BH716" i="2"/>
  <c r="BG716" i="2"/>
  <c r="BF716" i="2"/>
  <c r="T716" i="2"/>
  <c r="R716" i="2"/>
  <c r="P716" i="2"/>
  <c r="BK716" i="2"/>
  <c r="J716" i="2"/>
  <c r="BE716" i="2" s="1"/>
  <c r="BI715" i="2"/>
  <c r="BH715" i="2"/>
  <c r="BG715" i="2"/>
  <c r="BF715" i="2"/>
  <c r="T715" i="2"/>
  <c r="R715" i="2"/>
  <c r="P715" i="2"/>
  <c r="BK715" i="2"/>
  <c r="J715" i="2"/>
  <c r="BE715" i="2" s="1"/>
  <c r="BI714" i="2"/>
  <c r="BH714" i="2"/>
  <c r="BG714" i="2"/>
  <c r="BF714" i="2"/>
  <c r="T714" i="2"/>
  <c r="R714" i="2"/>
  <c r="P714" i="2"/>
  <c r="BK714" i="2"/>
  <c r="J714" i="2"/>
  <c r="BE714" i="2" s="1"/>
  <c r="BI713" i="2"/>
  <c r="BH713" i="2"/>
  <c r="BG713" i="2"/>
  <c r="BF713" i="2"/>
  <c r="T713" i="2"/>
  <c r="R713" i="2"/>
  <c r="P713" i="2"/>
  <c r="BK713" i="2"/>
  <c r="J713" i="2"/>
  <c r="BE713" i="2" s="1"/>
  <c r="BI712" i="2"/>
  <c r="BH712" i="2"/>
  <c r="BG712" i="2"/>
  <c r="BF712" i="2"/>
  <c r="T712" i="2"/>
  <c r="R712" i="2"/>
  <c r="P712" i="2"/>
  <c r="BK712" i="2"/>
  <c r="J712" i="2"/>
  <c r="BE712" i="2" s="1"/>
  <c r="BI711" i="2"/>
  <c r="BH711" i="2"/>
  <c r="BG711" i="2"/>
  <c r="BF711" i="2"/>
  <c r="T711" i="2"/>
  <c r="R711" i="2"/>
  <c r="P711" i="2"/>
  <c r="BK711" i="2"/>
  <c r="J711" i="2"/>
  <c r="BE711" i="2" s="1"/>
  <c r="BI710" i="2"/>
  <c r="BH710" i="2"/>
  <c r="BG710" i="2"/>
  <c r="BF710" i="2"/>
  <c r="T710" i="2"/>
  <c r="R710" i="2"/>
  <c r="P710" i="2"/>
  <c r="BK710" i="2"/>
  <c r="J710" i="2"/>
  <c r="BE710" i="2" s="1"/>
  <c r="BI709" i="2"/>
  <c r="BH709" i="2"/>
  <c r="BG709" i="2"/>
  <c r="BF709" i="2"/>
  <c r="T709" i="2"/>
  <c r="R709" i="2"/>
  <c r="P709" i="2"/>
  <c r="BK709" i="2"/>
  <c r="J709" i="2"/>
  <c r="BE709" i="2" s="1"/>
  <c r="BI708" i="2"/>
  <c r="BH708" i="2"/>
  <c r="BG708" i="2"/>
  <c r="BF708" i="2"/>
  <c r="T708" i="2"/>
  <c r="R708" i="2"/>
  <c r="P708" i="2"/>
  <c r="BK708" i="2"/>
  <c r="J708" i="2"/>
  <c r="BE708" i="2" s="1"/>
  <c r="BI707" i="2"/>
  <c r="BH707" i="2"/>
  <c r="BG707" i="2"/>
  <c r="BF707" i="2"/>
  <c r="T707" i="2"/>
  <c r="R707" i="2"/>
  <c r="P707" i="2"/>
  <c r="BK707" i="2"/>
  <c r="J707" i="2"/>
  <c r="BE707" i="2" s="1"/>
  <c r="BI706" i="2"/>
  <c r="BH706" i="2"/>
  <c r="BG706" i="2"/>
  <c r="BF706" i="2"/>
  <c r="T706" i="2"/>
  <c r="R706" i="2"/>
  <c r="P706" i="2"/>
  <c r="BK706" i="2"/>
  <c r="J706" i="2"/>
  <c r="BE706" i="2" s="1"/>
  <c r="BI704" i="2"/>
  <c r="BH704" i="2"/>
  <c r="BG704" i="2"/>
  <c r="BF704" i="2"/>
  <c r="T704" i="2"/>
  <c r="T703" i="2" s="1"/>
  <c r="T702" i="2" s="1"/>
  <c r="R704" i="2"/>
  <c r="P704" i="2"/>
  <c r="P703" i="2" s="1"/>
  <c r="P702" i="2" s="1"/>
  <c r="BK704" i="2"/>
  <c r="BK703" i="2" s="1"/>
  <c r="J703" i="2" s="1"/>
  <c r="J100" i="2" s="1"/>
  <c r="J704" i="2"/>
  <c r="BE704" i="2" s="1"/>
  <c r="BI701" i="2"/>
  <c r="BH701" i="2"/>
  <c r="BG701" i="2"/>
  <c r="BF701" i="2"/>
  <c r="T701" i="2"/>
  <c r="R701" i="2"/>
  <c r="P701" i="2"/>
  <c r="BK701" i="2"/>
  <c r="J701" i="2"/>
  <c r="BE701" i="2" s="1"/>
  <c r="BI700" i="2"/>
  <c r="BH700" i="2"/>
  <c r="BG700" i="2"/>
  <c r="BF700" i="2"/>
  <c r="T700" i="2"/>
  <c r="R700" i="2"/>
  <c r="P700" i="2"/>
  <c r="BK700" i="2"/>
  <c r="J700" i="2"/>
  <c r="BE700" i="2" s="1"/>
  <c r="BI699" i="2"/>
  <c r="BH699" i="2"/>
  <c r="BG699" i="2"/>
  <c r="BF699" i="2"/>
  <c r="T699" i="2"/>
  <c r="R699" i="2"/>
  <c r="P699" i="2"/>
  <c r="BK699" i="2"/>
  <c r="J699" i="2"/>
  <c r="BE699" i="2" s="1"/>
  <c r="BI698" i="2"/>
  <c r="BH698" i="2"/>
  <c r="BG698" i="2"/>
  <c r="BF698" i="2"/>
  <c r="T698" i="2"/>
  <c r="R698" i="2"/>
  <c r="P698" i="2"/>
  <c r="BK698" i="2"/>
  <c r="J698" i="2"/>
  <c r="BE698" i="2" s="1"/>
  <c r="BI697" i="2"/>
  <c r="BH697" i="2"/>
  <c r="BG697" i="2"/>
  <c r="BF697" i="2"/>
  <c r="T697" i="2"/>
  <c r="R697" i="2"/>
  <c r="P697" i="2"/>
  <c r="BK697" i="2"/>
  <c r="J697" i="2"/>
  <c r="BE697" i="2" s="1"/>
  <c r="BI696" i="2"/>
  <c r="BH696" i="2"/>
  <c r="BG696" i="2"/>
  <c r="BF696" i="2"/>
  <c r="T696" i="2"/>
  <c r="T695" i="2" s="1"/>
  <c r="R696" i="2"/>
  <c r="R695" i="2" s="1"/>
  <c r="P696" i="2"/>
  <c r="P695" i="2" s="1"/>
  <c r="BK696" i="2"/>
  <c r="BK695" i="2" s="1"/>
  <c r="J696" i="2"/>
  <c r="BE696" i="2" s="1"/>
  <c r="BI694" i="2"/>
  <c r="BH694" i="2"/>
  <c r="BG694" i="2"/>
  <c r="BF694" i="2"/>
  <c r="BE694" i="2"/>
  <c r="T694" i="2"/>
  <c r="R694" i="2"/>
  <c r="P694" i="2"/>
  <c r="BK694" i="2"/>
  <c r="J694" i="2"/>
  <c r="BI693" i="2"/>
  <c r="BH693" i="2"/>
  <c r="BG693" i="2"/>
  <c r="BF693" i="2"/>
  <c r="BE693" i="2"/>
  <c r="T693" i="2"/>
  <c r="R693" i="2"/>
  <c r="P693" i="2"/>
  <c r="BK693" i="2"/>
  <c r="J693" i="2"/>
  <c r="BI692" i="2"/>
  <c r="BH692" i="2"/>
  <c r="BG692" i="2"/>
  <c r="BF692" i="2"/>
  <c r="BE692" i="2"/>
  <c r="T692" i="2"/>
  <c r="R692" i="2"/>
  <c r="P692" i="2"/>
  <c r="BK692" i="2"/>
  <c r="J692" i="2"/>
  <c r="BI691" i="2"/>
  <c r="BH691" i="2"/>
  <c r="BG691" i="2"/>
  <c r="BF691" i="2"/>
  <c r="BE691" i="2"/>
  <c r="T691" i="2"/>
  <c r="R691" i="2"/>
  <c r="P691" i="2"/>
  <c r="BK691" i="2"/>
  <c r="J691" i="2"/>
  <c r="BI690" i="2"/>
  <c r="BH690" i="2"/>
  <c r="BG690" i="2"/>
  <c r="BF690" i="2"/>
  <c r="BE690" i="2"/>
  <c r="T690" i="2"/>
  <c r="R690" i="2"/>
  <c r="P690" i="2"/>
  <c r="BK690" i="2"/>
  <c r="J690" i="2"/>
  <c r="BI689" i="2"/>
  <c r="BH689" i="2"/>
  <c r="BG689" i="2"/>
  <c r="BF689" i="2"/>
  <c r="BE689" i="2"/>
  <c r="T689" i="2"/>
  <c r="R689" i="2"/>
  <c r="P689" i="2"/>
  <c r="BK689" i="2"/>
  <c r="J689" i="2"/>
  <c r="BI688" i="2"/>
  <c r="BH688" i="2"/>
  <c r="BG688" i="2"/>
  <c r="BF688" i="2"/>
  <c r="BE688" i="2"/>
  <c r="T688" i="2"/>
  <c r="R688" i="2"/>
  <c r="P688" i="2"/>
  <c r="BK688" i="2"/>
  <c r="J688" i="2"/>
  <c r="BI686" i="2"/>
  <c r="BH686" i="2"/>
  <c r="BG686" i="2"/>
  <c r="BF686" i="2"/>
  <c r="BE686" i="2"/>
  <c r="T686" i="2"/>
  <c r="T685" i="2" s="1"/>
  <c r="T684" i="2" s="1"/>
  <c r="R686" i="2"/>
  <c r="R685" i="2" s="1"/>
  <c r="P686" i="2"/>
  <c r="BK686" i="2"/>
  <c r="BK685" i="2" s="1"/>
  <c r="J686" i="2"/>
  <c r="BI679" i="2"/>
  <c r="BH679" i="2"/>
  <c r="BG679" i="2"/>
  <c r="BF679" i="2"/>
  <c r="BE679" i="2"/>
  <c r="T679" i="2"/>
  <c r="R679" i="2"/>
  <c r="P679" i="2"/>
  <c r="BK679" i="2"/>
  <c r="J679" i="2"/>
  <c r="BI677" i="2"/>
  <c r="BH677" i="2"/>
  <c r="BG677" i="2"/>
  <c r="BF677" i="2"/>
  <c r="T677" i="2"/>
  <c r="R677" i="2"/>
  <c r="P677" i="2"/>
  <c r="BK677" i="2"/>
  <c r="J677" i="2"/>
  <c r="BE677" i="2" s="1"/>
  <c r="BI676" i="2"/>
  <c r="BH676" i="2"/>
  <c r="BG676" i="2"/>
  <c r="BF676" i="2"/>
  <c r="T676" i="2"/>
  <c r="R676" i="2"/>
  <c r="P676" i="2"/>
  <c r="BK676" i="2"/>
  <c r="J676" i="2"/>
  <c r="BE676" i="2" s="1"/>
  <c r="BI675" i="2"/>
  <c r="BH675" i="2"/>
  <c r="BG675" i="2"/>
  <c r="BF675" i="2"/>
  <c r="T675" i="2"/>
  <c r="R675" i="2"/>
  <c r="P675" i="2"/>
  <c r="BK675" i="2"/>
  <c r="J675" i="2"/>
  <c r="BE675" i="2" s="1"/>
  <c r="BI674" i="2"/>
  <c r="BH674" i="2"/>
  <c r="BG674" i="2"/>
  <c r="BF674" i="2"/>
  <c r="T674" i="2"/>
  <c r="T673" i="2" s="1"/>
  <c r="R674" i="2"/>
  <c r="R673" i="2" s="1"/>
  <c r="P674" i="2"/>
  <c r="P673" i="2" s="1"/>
  <c r="BK674" i="2"/>
  <c r="BK673" i="2" s="1"/>
  <c r="J674" i="2"/>
  <c r="BE674" i="2" s="1"/>
  <c r="BI672" i="2"/>
  <c r="BH672" i="2"/>
  <c r="BG672" i="2"/>
  <c r="BF672" i="2"/>
  <c r="BE672" i="2"/>
  <c r="T672" i="2"/>
  <c r="R672" i="2"/>
  <c r="P672" i="2"/>
  <c r="BK672" i="2"/>
  <c r="J672" i="2"/>
  <c r="BI671" i="2"/>
  <c r="BH671" i="2"/>
  <c r="BG671" i="2"/>
  <c r="BF671" i="2"/>
  <c r="BE671" i="2"/>
  <c r="T671" i="2"/>
  <c r="R671" i="2"/>
  <c r="P671" i="2"/>
  <c r="BK671" i="2"/>
  <c r="J671" i="2"/>
  <c r="BI670" i="2"/>
  <c r="BH670" i="2"/>
  <c r="BG670" i="2"/>
  <c r="BF670" i="2"/>
  <c r="BE670" i="2"/>
  <c r="T670" i="2"/>
  <c r="R670" i="2"/>
  <c r="P670" i="2"/>
  <c r="BK670" i="2"/>
  <c r="J670" i="2"/>
  <c r="BI669" i="2"/>
  <c r="BH669" i="2"/>
  <c r="BG669" i="2"/>
  <c r="BF669" i="2"/>
  <c r="BE669" i="2"/>
  <c r="T669" i="2"/>
  <c r="R669" i="2"/>
  <c r="P669" i="2"/>
  <c r="BK669" i="2"/>
  <c r="J669" i="2"/>
  <c r="BI668" i="2"/>
  <c r="BH668" i="2"/>
  <c r="BG668" i="2"/>
  <c r="BF668" i="2"/>
  <c r="BE668" i="2"/>
  <c r="T668" i="2"/>
  <c r="R668" i="2"/>
  <c r="P668" i="2"/>
  <c r="BK668" i="2"/>
  <c r="J668" i="2"/>
  <c r="BI667" i="2"/>
  <c r="BH667" i="2"/>
  <c r="BG667" i="2"/>
  <c r="BF667" i="2"/>
  <c r="BE667" i="2"/>
  <c r="T667" i="2"/>
  <c r="R667" i="2"/>
  <c r="P667" i="2"/>
  <c r="BK667" i="2"/>
  <c r="J667" i="2"/>
  <c r="BI666" i="2"/>
  <c r="BH666" i="2"/>
  <c r="BG666" i="2"/>
  <c r="BF666" i="2"/>
  <c r="BE666" i="2"/>
  <c r="T666" i="2"/>
  <c r="T665" i="2" s="1"/>
  <c r="R666" i="2"/>
  <c r="R665" i="2" s="1"/>
  <c r="P666" i="2"/>
  <c r="BK666" i="2"/>
  <c r="BK665" i="2" s="1"/>
  <c r="J665" i="2" s="1"/>
  <c r="J93" i="2" s="1"/>
  <c r="J666" i="2"/>
  <c r="BI664" i="2"/>
  <c r="BH664" i="2"/>
  <c r="BG664" i="2"/>
  <c r="BF664" i="2"/>
  <c r="T664" i="2"/>
  <c r="R664" i="2"/>
  <c r="P664" i="2"/>
  <c r="BK664" i="2"/>
  <c r="J664" i="2"/>
  <c r="BE664" i="2" s="1"/>
  <c r="BI663" i="2"/>
  <c r="BH663" i="2"/>
  <c r="BG663" i="2"/>
  <c r="BF663" i="2"/>
  <c r="T663" i="2"/>
  <c r="R663" i="2"/>
  <c r="P663" i="2"/>
  <c r="BK663" i="2"/>
  <c r="J663" i="2"/>
  <c r="BE663" i="2" s="1"/>
  <c r="BI662" i="2"/>
  <c r="BH662" i="2"/>
  <c r="BG662" i="2"/>
  <c r="BF662" i="2"/>
  <c r="T662" i="2"/>
  <c r="R662" i="2"/>
  <c r="P662" i="2"/>
  <c r="BK662" i="2"/>
  <c r="J662" i="2"/>
  <c r="BE662" i="2" s="1"/>
  <c r="BI661" i="2"/>
  <c r="BH661" i="2"/>
  <c r="BG661" i="2"/>
  <c r="BF661" i="2"/>
  <c r="T661" i="2"/>
  <c r="R661" i="2"/>
  <c r="P661" i="2"/>
  <c r="BK661" i="2"/>
  <c r="J661" i="2"/>
  <c r="BE661" i="2" s="1"/>
  <c r="BI660" i="2"/>
  <c r="BH660" i="2"/>
  <c r="BG660" i="2"/>
  <c r="BF660" i="2"/>
  <c r="T660" i="2"/>
  <c r="R660" i="2"/>
  <c r="P660" i="2"/>
  <c r="BK660" i="2"/>
  <c r="J660" i="2"/>
  <c r="BE660" i="2" s="1"/>
  <c r="BI659" i="2"/>
  <c r="BH659" i="2"/>
  <c r="BG659" i="2"/>
  <c r="BF659" i="2"/>
  <c r="T659" i="2"/>
  <c r="R659" i="2"/>
  <c r="P659" i="2"/>
  <c r="BK659" i="2"/>
  <c r="J659" i="2"/>
  <c r="BE659" i="2" s="1"/>
  <c r="BI658" i="2"/>
  <c r="BH658" i="2"/>
  <c r="BG658" i="2"/>
  <c r="BF658" i="2"/>
  <c r="T658" i="2"/>
  <c r="R658" i="2"/>
  <c r="P658" i="2"/>
  <c r="BK658" i="2"/>
  <c r="J658" i="2"/>
  <c r="BE658" i="2" s="1"/>
  <c r="BI657" i="2"/>
  <c r="BH657" i="2"/>
  <c r="BG657" i="2"/>
  <c r="BF657" i="2"/>
  <c r="T657" i="2"/>
  <c r="R657" i="2"/>
  <c r="P657" i="2"/>
  <c r="BK657" i="2"/>
  <c r="J657" i="2"/>
  <c r="BE657" i="2" s="1"/>
  <c r="BI656" i="2"/>
  <c r="BH656" i="2"/>
  <c r="BG656" i="2"/>
  <c r="BF656" i="2"/>
  <c r="T656" i="2"/>
  <c r="R656" i="2"/>
  <c r="P656" i="2"/>
  <c r="BK656" i="2"/>
  <c r="J656" i="2"/>
  <c r="BE656" i="2" s="1"/>
  <c r="BI655" i="2"/>
  <c r="BH655" i="2"/>
  <c r="BG655" i="2"/>
  <c r="BF655" i="2"/>
  <c r="T655" i="2"/>
  <c r="R655" i="2"/>
  <c r="P655" i="2"/>
  <c r="BK655" i="2"/>
  <c r="J655" i="2"/>
  <c r="BE655" i="2" s="1"/>
  <c r="BI654" i="2"/>
  <c r="BH654" i="2"/>
  <c r="BG654" i="2"/>
  <c r="BF654" i="2"/>
  <c r="T654" i="2"/>
  <c r="R654" i="2"/>
  <c r="P654" i="2"/>
  <c r="BK654" i="2"/>
  <c r="J654" i="2"/>
  <c r="BE654" i="2" s="1"/>
  <c r="BI653" i="2"/>
  <c r="BH653" i="2"/>
  <c r="BG653" i="2"/>
  <c r="BF653" i="2"/>
  <c r="T653" i="2"/>
  <c r="T652" i="2" s="1"/>
  <c r="R653" i="2"/>
  <c r="P653" i="2"/>
  <c r="P652" i="2" s="1"/>
  <c r="BK653" i="2"/>
  <c r="BK652" i="2" s="1"/>
  <c r="J652" i="2" s="1"/>
  <c r="J92" i="2" s="1"/>
  <c r="J653" i="2"/>
  <c r="BE653" i="2" s="1"/>
  <c r="BI651" i="2"/>
  <c r="BH651" i="2"/>
  <c r="BG651" i="2"/>
  <c r="BF651" i="2"/>
  <c r="BE651" i="2"/>
  <c r="T651" i="2"/>
  <c r="R651" i="2"/>
  <c r="P651" i="2"/>
  <c r="BK651" i="2"/>
  <c r="J651" i="2"/>
  <c r="BI650" i="2"/>
  <c r="BH650" i="2"/>
  <c r="BG650" i="2"/>
  <c r="BF650" i="2"/>
  <c r="BE650" i="2"/>
  <c r="T650" i="2"/>
  <c r="R650" i="2"/>
  <c r="P650" i="2"/>
  <c r="BK650" i="2"/>
  <c r="J650" i="2"/>
  <c r="BI649" i="2"/>
  <c r="BH649" i="2"/>
  <c r="BG649" i="2"/>
  <c r="BF649" i="2"/>
  <c r="BE649" i="2"/>
  <c r="T649" i="2"/>
  <c r="R649" i="2"/>
  <c r="P649" i="2"/>
  <c r="BK649" i="2"/>
  <c r="J649" i="2"/>
  <c r="BI648" i="2"/>
  <c r="BH648" i="2"/>
  <c r="BG648" i="2"/>
  <c r="BF648" i="2"/>
  <c r="BE648" i="2"/>
  <c r="T648" i="2"/>
  <c r="R648" i="2"/>
  <c r="P648" i="2"/>
  <c r="BK648" i="2"/>
  <c r="J648" i="2"/>
  <c r="BI647" i="2"/>
  <c r="BH647" i="2"/>
  <c r="BG647" i="2"/>
  <c r="BF647" i="2"/>
  <c r="BE647" i="2"/>
  <c r="T647" i="2"/>
  <c r="R647" i="2"/>
  <c r="P647" i="2"/>
  <c r="BK647" i="2"/>
  <c r="J647" i="2"/>
  <c r="BI646" i="2"/>
  <c r="BH646" i="2"/>
  <c r="BG646" i="2"/>
  <c r="BF646" i="2"/>
  <c r="BE646" i="2"/>
  <c r="T646" i="2"/>
  <c r="R646" i="2"/>
  <c r="P646" i="2"/>
  <c r="BK646" i="2"/>
  <c r="J646" i="2"/>
  <c r="BI645" i="2"/>
  <c r="BH645" i="2"/>
  <c r="BG645" i="2"/>
  <c r="BF645" i="2"/>
  <c r="BE645" i="2"/>
  <c r="T645" i="2"/>
  <c r="R645" i="2"/>
  <c r="P645" i="2"/>
  <c r="BK645" i="2"/>
  <c r="J645" i="2"/>
  <c r="BI644" i="2"/>
  <c r="BH644" i="2"/>
  <c r="BG644" i="2"/>
  <c r="BF644" i="2"/>
  <c r="BE644" i="2"/>
  <c r="T644" i="2"/>
  <c r="R644" i="2"/>
  <c r="P644" i="2"/>
  <c r="BK644" i="2"/>
  <c r="J644" i="2"/>
  <c r="BI643" i="2"/>
  <c r="BH643" i="2"/>
  <c r="BG643" i="2"/>
  <c r="BF643" i="2"/>
  <c r="BE643" i="2"/>
  <c r="T643" i="2"/>
  <c r="R643" i="2"/>
  <c r="P643" i="2"/>
  <c r="BK643" i="2"/>
  <c r="J643" i="2"/>
  <c r="BI642" i="2"/>
  <c r="BH642" i="2"/>
  <c r="BG642" i="2"/>
  <c r="BF642" i="2"/>
  <c r="BE642" i="2"/>
  <c r="T642" i="2"/>
  <c r="R642" i="2"/>
  <c r="P642" i="2"/>
  <c r="BK642" i="2"/>
  <c r="J642" i="2"/>
  <c r="BI641" i="2"/>
  <c r="BH641" i="2"/>
  <c r="BG641" i="2"/>
  <c r="BF641" i="2"/>
  <c r="BE641" i="2"/>
  <c r="T641" i="2"/>
  <c r="R641" i="2"/>
  <c r="P641" i="2"/>
  <c r="BK641" i="2"/>
  <c r="J641" i="2"/>
  <c r="BI640" i="2"/>
  <c r="BH640" i="2"/>
  <c r="BG640" i="2"/>
  <c r="BF640" i="2"/>
  <c r="BE640" i="2"/>
  <c r="T640" i="2"/>
  <c r="R640" i="2"/>
  <c r="P640" i="2"/>
  <c r="BK640" i="2"/>
  <c r="J640" i="2"/>
  <c r="BI639" i="2"/>
  <c r="BH639" i="2"/>
  <c r="BG639" i="2"/>
  <c r="BF639" i="2"/>
  <c r="BE639" i="2"/>
  <c r="T639" i="2"/>
  <c r="R639" i="2"/>
  <c r="P639" i="2"/>
  <c r="BK639" i="2"/>
  <c r="J639" i="2"/>
  <c r="BI638" i="2"/>
  <c r="BH638" i="2"/>
  <c r="BG638" i="2"/>
  <c r="BF638" i="2"/>
  <c r="BE638" i="2"/>
  <c r="T638" i="2"/>
  <c r="R638" i="2"/>
  <c r="P638" i="2"/>
  <c r="BK638" i="2"/>
  <c r="J638" i="2"/>
  <c r="BI637" i="2"/>
  <c r="BH637" i="2"/>
  <c r="BG637" i="2"/>
  <c r="BF637" i="2"/>
  <c r="BE637" i="2"/>
  <c r="T637" i="2"/>
  <c r="R637" i="2"/>
  <c r="R636" i="2" s="1"/>
  <c r="P637" i="2"/>
  <c r="P636" i="2" s="1"/>
  <c r="BK637" i="2"/>
  <c r="BK636" i="2" s="1"/>
  <c r="J636" i="2" s="1"/>
  <c r="J91" i="2" s="1"/>
  <c r="J637" i="2"/>
  <c r="BI635" i="2"/>
  <c r="BH635" i="2"/>
  <c r="BG635" i="2"/>
  <c r="BF635" i="2"/>
  <c r="T635" i="2"/>
  <c r="R635" i="2"/>
  <c r="P635" i="2"/>
  <c r="BK635" i="2"/>
  <c r="J635" i="2"/>
  <c r="BE635" i="2" s="1"/>
  <c r="BI634" i="2"/>
  <c r="BH634" i="2"/>
  <c r="BG634" i="2"/>
  <c r="BF634" i="2"/>
  <c r="T634" i="2"/>
  <c r="R634" i="2"/>
  <c r="P634" i="2"/>
  <c r="BK634" i="2"/>
  <c r="J634" i="2"/>
  <c r="BE634" i="2" s="1"/>
  <c r="BI633" i="2"/>
  <c r="BH633" i="2"/>
  <c r="BG633" i="2"/>
  <c r="BF633" i="2"/>
  <c r="T633" i="2"/>
  <c r="R633" i="2"/>
  <c r="P633" i="2"/>
  <c r="BK633" i="2"/>
  <c r="J633" i="2"/>
  <c r="BE633" i="2" s="1"/>
  <c r="BI632" i="2"/>
  <c r="BH632" i="2"/>
  <c r="BG632" i="2"/>
  <c r="BF632" i="2"/>
  <c r="T632" i="2"/>
  <c r="R632" i="2"/>
  <c r="P632" i="2"/>
  <c r="BK632" i="2"/>
  <c r="J632" i="2"/>
  <c r="BE632" i="2" s="1"/>
  <c r="BI631" i="2"/>
  <c r="BH631" i="2"/>
  <c r="BG631" i="2"/>
  <c r="BF631" i="2"/>
  <c r="T631" i="2"/>
  <c r="R631" i="2"/>
  <c r="P631" i="2"/>
  <c r="BK631" i="2"/>
  <c r="J631" i="2"/>
  <c r="BE631" i="2" s="1"/>
  <c r="BI630" i="2"/>
  <c r="BH630" i="2"/>
  <c r="BG630" i="2"/>
  <c r="BF630" i="2"/>
  <c r="T630" i="2"/>
  <c r="R630" i="2"/>
  <c r="P630" i="2"/>
  <c r="BK630" i="2"/>
  <c r="J630" i="2"/>
  <c r="BE630" i="2" s="1"/>
  <c r="BI629" i="2"/>
  <c r="BH629" i="2"/>
  <c r="BG629" i="2"/>
  <c r="BF629" i="2"/>
  <c r="T629" i="2"/>
  <c r="R629" i="2"/>
  <c r="P629" i="2"/>
  <c r="BK629" i="2"/>
  <c r="J629" i="2"/>
  <c r="BE629" i="2" s="1"/>
  <c r="BI628" i="2"/>
  <c r="BH628" i="2"/>
  <c r="BG628" i="2"/>
  <c r="BF628" i="2"/>
  <c r="T628" i="2"/>
  <c r="R628" i="2"/>
  <c r="P628" i="2"/>
  <c r="BK628" i="2"/>
  <c r="J628" i="2"/>
  <c r="BE628" i="2" s="1"/>
  <c r="BI627" i="2"/>
  <c r="BH627" i="2"/>
  <c r="BG627" i="2"/>
  <c r="BF627" i="2"/>
  <c r="T627" i="2"/>
  <c r="T626" i="2" s="1"/>
  <c r="R627" i="2"/>
  <c r="R626" i="2" s="1"/>
  <c r="P627" i="2"/>
  <c r="P626" i="2" s="1"/>
  <c r="BK627" i="2"/>
  <c r="BK626" i="2" s="1"/>
  <c r="J627" i="2"/>
  <c r="BE627" i="2" s="1"/>
  <c r="BI625" i="2"/>
  <c r="BH625" i="2"/>
  <c r="BG625" i="2"/>
  <c r="BF625" i="2"/>
  <c r="BE625" i="2"/>
  <c r="T625" i="2"/>
  <c r="R625" i="2"/>
  <c r="P625" i="2"/>
  <c r="BK625" i="2"/>
  <c r="J625" i="2"/>
  <c r="BI624" i="2"/>
  <c r="BH624" i="2"/>
  <c r="BG624" i="2"/>
  <c r="BF624" i="2"/>
  <c r="BE624" i="2"/>
  <c r="T624" i="2"/>
  <c r="R624" i="2"/>
  <c r="P624" i="2"/>
  <c r="BK624" i="2"/>
  <c r="J624" i="2"/>
  <c r="BI623" i="2"/>
  <c r="BH623" i="2"/>
  <c r="BG623" i="2"/>
  <c r="BF623" i="2"/>
  <c r="BE623" i="2"/>
  <c r="T623" i="2"/>
  <c r="R623" i="2"/>
  <c r="P623" i="2"/>
  <c r="BK623" i="2"/>
  <c r="J623" i="2"/>
  <c r="BI622" i="2"/>
  <c r="BH622" i="2"/>
  <c r="BG622" i="2"/>
  <c r="BF622" i="2"/>
  <c r="BE622" i="2"/>
  <c r="T622" i="2"/>
  <c r="R622" i="2"/>
  <c r="P622" i="2"/>
  <c r="BK622" i="2"/>
  <c r="J622" i="2"/>
  <c r="BI621" i="2"/>
  <c r="BH621" i="2"/>
  <c r="BG621" i="2"/>
  <c r="BF621" i="2"/>
  <c r="BE621" i="2"/>
  <c r="T621" i="2"/>
  <c r="R621" i="2"/>
  <c r="P621" i="2"/>
  <c r="BK621" i="2"/>
  <c r="J621" i="2"/>
  <c r="BI620" i="2"/>
  <c r="BH620" i="2"/>
  <c r="BG620" i="2"/>
  <c r="BF620" i="2"/>
  <c r="BE620" i="2"/>
  <c r="T620" i="2"/>
  <c r="R620" i="2"/>
  <c r="P620" i="2"/>
  <c r="BK620" i="2"/>
  <c r="J620" i="2"/>
  <c r="BI619" i="2"/>
  <c r="BH619" i="2"/>
  <c r="BG619" i="2"/>
  <c r="BF619" i="2"/>
  <c r="BE619" i="2"/>
  <c r="T619" i="2"/>
  <c r="R619" i="2"/>
  <c r="P619" i="2"/>
  <c r="BK619" i="2"/>
  <c r="J619" i="2"/>
  <c r="BI618" i="2"/>
  <c r="BH618" i="2"/>
  <c r="BG618" i="2"/>
  <c r="BF618" i="2"/>
  <c r="BE618" i="2"/>
  <c r="T618" i="2"/>
  <c r="R618" i="2"/>
  <c r="P618" i="2"/>
  <c r="BK618" i="2"/>
  <c r="J618" i="2"/>
  <c r="BI617" i="2"/>
  <c r="BH617" i="2"/>
  <c r="BG617" i="2"/>
  <c r="BF617" i="2"/>
  <c r="BE617" i="2"/>
  <c r="T617" i="2"/>
  <c r="R617" i="2"/>
  <c r="P617" i="2"/>
  <c r="BK617" i="2"/>
  <c r="J617" i="2"/>
  <c r="BI616" i="2"/>
  <c r="BH616" i="2"/>
  <c r="BG616" i="2"/>
  <c r="BF616" i="2"/>
  <c r="BE616" i="2"/>
  <c r="T616" i="2"/>
  <c r="R616" i="2"/>
  <c r="P616" i="2"/>
  <c r="BK616" i="2"/>
  <c r="J616" i="2"/>
  <c r="BI615" i="2"/>
  <c r="BH615" i="2"/>
  <c r="BG615" i="2"/>
  <c r="BF615" i="2"/>
  <c r="BE615" i="2"/>
  <c r="T615" i="2"/>
  <c r="T614" i="2" s="1"/>
  <c r="T597" i="2" s="1"/>
  <c r="R615" i="2"/>
  <c r="R614" i="2" s="1"/>
  <c r="P615" i="2"/>
  <c r="BK615" i="2"/>
  <c r="BK614" i="2" s="1"/>
  <c r="J614" i="2" s="1"/>
  <c r="J89" i="2" s="1"/>
  <c r="J615" i="2"/>
  <c r="BI613" i="2"/>
  <c r="BH613" i="2"/>
  <c r="BG613" i="2"/>
  <c r="BF613" i="2"/>
  <c r="T613" i="2"/>
  <c r="R613" i="2"/>
  <c r="P613" i="2"/>
  <c r="BK613" i="2"/>
  <c r="J613" i="2"/>
  <c r="BE613" i="2" s="1"/>
  <c r="BI612" i="2"/>
  <c r="BH612" i="2"/>
  <c r="BG612" i="2"/>
  <c r="BF612" i="2"/>
  <c r="T612" i="2"/>
  <c r="R612" i="2"/>
  <c r="P612" i="2"/>
  <c r="BK612" i="2"/>
  <c r="J612" i="2"/>
  <c r="BE612" i="2" s="1"/>
  <c r="BI611" i="2"/>
  <c r="BH611" i="2"/>
  <c r="BG611" i="2"/>
  <c r="BF611" i="2"/>
  <c r="T611" i="2"/>
  <c r="R611" i="2"/>
  <c r="P611" i="2"/>
  <c r="BK611" i="2"/>
  <c r="J611" i="2"/>
  <c r="BE611" i="2" s="1"/>
  <c r="BI610" i="2"/>
  <c r="BH610" i="2"/>
  <c r="BG610" i="2"/>
  <c r="BF610" i="2"/>
  <c r="T610" i="2"/>
  <c r="R610" i="2"/>
  <c r="P610" i="2"/>
  <c r="BK610" i="2"/>
  <c r="J610" i="2"/>
  <c r="BE610" i="2" s="1"/>
  <c r="BI609" i="2"/>
  <c r="BH609" i="2"/>
  <c r="BG609" i="2"/>
  <c r="BF609" i="2"/>
  <c r="T609" i="2"/>
  <c r="R609" i="2"/>
  <c r="P609" i="2"/>
  <c r="BK609" i="2"/>
  <c r="J609" i="2"/>
  <c r="BE609" i="2" s="1"/>
  <c r="BI608" i="2"/>
  <c r="BH608" i="2"/>
  <c r="BG608" i="2"/>
  <c r="BF608" i="2"/>
  <c r="T608" i="2"/>
  <c r="R608" i="2"/>
  <c r="P608" i="2"/>
  <c r="BK608" i="2"/>
  <c r="J608" i="2"/>
  <c r="BE608" i="2" s="1"/>
  <c r="BI607" i="2"/>
  <c r="BH607" i="2"/>
  <c r="BG607" i="2"/>
  <c r="BF607" i="2"/>
  <c r="T607" i="2"/>
  <c r="R607" i="2"/>
  <c r="P607" i="2"/>
  <c r="BK607" i="2"/>
  <c r="J607" i="2"/>
  <c r="BE607" i="2" s="1"/>
  <c r="BI606" i="2"/>
  <c r="BH606" i="2"/>
  <c r="BG606" i="2"/>
  <c r="BF606" i="2"/>
  <c r="T606" i="2"/>
  <c r="R606" i="2"/>
  <c r="P606" i="2"/>
  <c r="BK606" i="2"/>
  <c r="J606" i="2"/>
  <c r="BE606" i="2" s="1"/>
  <c r="BI605" i="2"/>
  <c r="BH605" i="2"/>
  <c r="BG605" i="2"/>
  <c r="BF605" i="2"/>
  <c r="T605" i="2"/>
  <c r="R605" i="2"/>
  <c r="P605" i="2"/>
  <c r="BK605" i="2"/>
  <c r="J605" i="2"/>
  <c r="BE605" i="2" s="1"/>
  <c r="BI604" i="2"/>
  <c r="BH604" i="2"/>
  <c r="BG604" i="2"/>
  <c r="BF604" i="2"/>
  <c r="T604" i="2"/>
  <c r="T603" i="2" s="1"/>
  <c r="R604" i="2"/>
  <c r="P604" i="2"/>
  <c r="P603" i="2" s="1"/>
  <c r="BK604" i="2"/>
  <c r="BK603" i="2" s="1"/>
  <c r="J603" i="2" s="1"/>
  <c r="J88" i="2" s="1"/>
  <c r="J604" i="2"/>
  <c r="BE604" i="2" s="1"/>
  <c r="BI598" i="2"/>
  <c r="BH598" i="2"/>
  <c r="BG598" i="2"/>
  <c r="BF598" i="2"/>
  <c r="BE598" i="2"/>
  <c r="T598" i="2"/>
  <c r="R598" i="2"/>
  <c r="P598" i="2"/>
  <c r="P597" i="2" s="1"/>
  <c r="BK598" i="2"/>
  <c r="BK597" i="2" s="1"/>
  <c r="J597" i="2" s="1"/>
  <c r="J87" i="2" s="1"/>
  <c r="J598" i="2"/>
  <c r="BI596" i="2"/>
  <c r="BH596" i="2"/>
  <c r="BG596" i="2"/>
  <c r="BF596" i="2"/>
  <c r="T596" i="2"/>
  <c r="R596" i="2"/>
  <c r="P596" i="2"/>
  <c r="BK596" i="2"/>
  <c r="J596" i="2"/>
  <c r="BE596" i="2" s="1"/>
  <c r="BI595" i="2"/>
  <c r="BH595" i="2"/>
  <c r="BG595" i="2"/>
  <c r="BF595" i="2"/>
  <c r="T595" i="2"/>
  <c r="R595" i="2"/>
  <c r="P595" i="2"/>
  <c r="BK595" i="2"/>
  <c r="J595" i="2"/>
  <c r="BE595" i="2" s="1"/>
  <c r="BI594" i="2"/>
  <c r="BH594" i="2"/>
  <c r="BG594" i="2"/>
  <c r="BF594" i="2"/>
  <c r="T594" i="2"/>
  <c r="R594" i="2"/>
  <c r="P594" i="2"/>
  <c r="BK594" i="2"/>
  <c r="J594" i="2"/>
  <c r="BE594" i="2" s="1"/>
  <c r="BI593" i="2"/>
  <c r="BH593" i="2"/>
  <c r="BG593" i="2"/>
  <c r="BF593" i="2"/>
  <c r="T593" i="2"/>
  <c r="R593" i="2"/>
  <c r="P593" i="2"/>
  <c r="BK593" i="2"/>
  <c r="J593" i="2"/>
  <c r="BE593" i="2" s="1"/>
  <c r="BI592" i="2"/>
  <c r="BH592" i="2"/>
  <c r="BG592" i="2"/>
  <c r="BF592" i="2"/>
  <c r="T592" i="2"/>
  <c r="R592" i="2"/>
  <c r="P592" i="2"/>
  <c r="BK592" i="2"/>
  <c r="J592" i="2"/>
  <c r="BE592" i="2" s="1"/>
  <c r="BI591" i="2"/>
  <c r="BH591" i="2"/>
  <c r="BG591" i="2"/>
  <c r="BF591" i="2"/>
  <c r="T591" i="2"/>
  <c r="R591" i="2"/>
  <c r="P591" i="2"/>
  <c r="BK591" i="2"/>
  <c r="J591" i="2"/>
  <c r="BE591" i="2" s="1"/>
  <c r="BI590" i="2"/>
  <c r="BH590" i="2"/>
  <c r="BG590" i="2"/>
  <c r="BF590" i="2"/>
  <c r="T590" i="2"/>
  <c r="R590" i="2"/>
  <c r="P590" i="2"/>
  <c r="BK590" i="2"/>
  <c r="J590" i="2"/>
  <c r="BE590" i="2" s="1"/>
  <c r="BI589" i="2"/>
  <c r="BH589" i="2"/>
  <c r="BG589" i="2"/>
  <c r="BF589" i="2"/>
  <c r="T589" i="2"/>
  <c r="T588" i="2" s="1"/>
  <c r="R589" i="2"/>
  <c r="R588" i="2" s="1"/>
  <c r="P589" i="2"/>
  <c r="P588" i="2" s="1"/>
  <c r="BK589" i="2"/>
  <c r="BK588" i="2" s="1"/>
  <c r="J589" i="2"/>
  <c r="BE589" i="2" s="1"/>
  <c r="BI587" i="2"/>
  <c r="BH587" i="2"/>
  <c r="BG587" i="2"/>
  <c r="BF587" i="2"/>
  <c r="BE587" i="2"/>
  <c r="T587" i="2"/>
  <c r="T586" i="2" s="1"/>
  <c r="R587" i="2"/>
  <c r="R586" i="2" s="1"/>
  <c r="P587" i="2"/>
  <c r="BK587" i="2"/>
  <c r="BK586" i="2" s="1"/>
  <c r="J586" i="2" s="1"/>
  <c r="J85" i="2" s="1"/>
  <c r="J587" i="2"/>
  <c r="BI585" i="2"/>
  <c r="BH585" i="2"/>
  <c r="BG585" i="2"/>
  <c r="BF585" i="2"/>
  <c r="T585" i="2"/>
  <c r="R585" i="2"/>
  <c r="P585" i="2"/>
  <c r="BK585" i="2"/>
  <c r="J585" i="2"/>
  <c r="BE585" i="2" s="1"/>
  <c r="BI584" i="2"/>
  <c r="BH584" i="2"/>
  <c r="BG584" i="2"/>
  <c r="BF584" i="2"/>
  <c r="T584" i="2"/>
  <c r="R584" i="2"/>
  <c r="P584" i="2"/>
  <c r="BK584" i="2"/>
  <c r="J584" i="2"/>
  <c r="BE584" i="2" s="1"/>
  <c r="BI583" i="2"/>
  <c r="BH583" i="2"/>
  <c r="BG583" i="2"/>
  <c r="BF583" i="2"/>
  <c r="T583" i="2"/>
  <c r="R583" i="2"/>
  <c r="P583" i="2"/>
  <c r="BK583" i="2"/>
  <c r="J583" i="2"/>
  <c r="BE583" i="2" s="1"/>
  <c r="BI582" i="2"/>
  <c r="BH582" i="2"/>
  <c r="BG582" i="2"/>
  <c r="BF582" i="2"/>
  <c r="T582" i="2"/>
  <c r="R582" i="2"/>
  <c r="P582" i="2"/>
  <c r="BK582" i="2"/>
  <c r="J582" i="2"/>
  <c r="BE582" i="2" s="1"/>
  <c r="BI581" i="2"/>
  <c r="BH581" i="2"/>
  <c r="BG581" i="2"/>
  <c r="BF581" i="2"/>
  <c r="T581" i="2"/>
  <c r="R581" i="2"/>
  <c r="P581" i="2"/>
  <c r="BK581" i="2"/>
  <c r="J581" i="2"/>
  <c r="BE581" i="2" s="1"/>
  <c r="BI580" i="2"/>
  <c r="BH580" i="2"/>
  <c r="BG580" i="2"/>
  <c r="BF580" i="2"/>
  <c r="T580" i="2"/>
  <c r="R580" i="2"/>
  <c r="P580" i="2"/>
  <c r="BK580" i="2"/>
  <c r="J580" i="2"/>
  <c r="BE580" i="2" s="1"/>
  <c r="BI579" i="2"/>
  <c r="BH579" i="2"/>
  <c r="BG579" i="2"/>
  <c r="BF579" i="2"/>
  <c r="T579" i="2"/>
  <c r="R579" i="2"/>
  <c r="P579" i="2"/>
  <c r="BK579" i="2"/>
  <c r="J579" i="2"/>
  <c r="BE579" i="2" s="1"/>
  <c r="BI578" i="2"/>
  <c r="BH578" i="2"/>
  <c r="BG578" i="2"/>
  <c r="BF578" i="2"/>
  <c r="T578" i="2"/>
  <c r="R578" i="2"/>
  <c r="P578" i="2"/>
  <c r="BK578" i="2"/>
  <c r="J578" i="2"/>
  <c r="BE578" i="2" s="1"/>
  <c r="BI577" i="2"/>
  <c r="BH577" i="2"/>
  <c r="BG577" i="2"/>
  <c r="BF577" i="2"/>
  <c r="T577" i="2"/>
  <c r="R577" i="2"/>
  <c r="P577" i="2"/>
  <c r="BK577" i="2"/>
  <c r="J577" i="2"/>
  <c r="BE577" i="2" s="1"/>
  <c r="BI576" i="2"/>
  <c r="BH576" i="2"/>
  <c r="BG576" i="2"/>
  <c r="BF576" i="2"/>
  <c r="T576" i="2"/>
  <c r="R576" i="2"/>
  <c r="P576" i="2"/>
  <c r="BK576" i="2"/>
  <c r="J576" i="2"/>
  <c r="BE576" i="2" s="1"/>
  <c r="BI575" i="2"/>
  <c r="BH575" i="2"/>
  <c r="BG575" i="2"/>
  <c r="BF575" i="2"/>
  <c r="T575" i="2"/>
  <c r="R575" i="2"/>
  <c r="P575" i="2"/>
  <c r="BK575" i="2"/>
  <c r="J575" i="2"/>
  <c r="BE575" i="2" s="1"/>
  <c r="BI574" i="2"/>
  <c r="BH574" i="2"/>
  <c r="BG574" i="2"/>
  <c r="BF574" i="2"/>
  <c r="T574" i="2"/>
  <c r="R574" i="2"/>
  <c r="P574" i="2"/>
  <c r="BK574" i="2"/>
  <c r="J574" i="2"/>
  <c r="BE574" i="2" s="1"/>
  <c r="BI573" i="2"/>
  <c r="BH573" i="2"/>
  <c r="BG573" i="2"/>
  <c r="BF573" i="2"/>
  <c r="T573" i="2"/>
  <c r="R573" i="2"/>
  <c r="P573" i="2"/>
  <c r="BK573" i="2"/>
  <c r="J573" i="2"/>
  <c r="BE573" i="2" s="1"/>
  <c r="BI571" i="2"/>
  <c r="BH571" i="2"/>
  <c r="BG571" i="2"/>
  <c r="BF571" i="2"/>
  <c r="T571" i="2"/>
  <c r="R571" i="2"/>
  <c r="P571" i="2"/>
  <c r="BK571" i="2"/>
  <c r="J571" i="2"/>
  <c r="BE571" i="2" s="1"/>
  <c r="BI569" i="2"/>
  <c r="BH569" i="2"/>
  <c r="BG569" i="2"/>
  <c r="BF569" i="2"/>
  <c r="T569" i="2"/>
  <c r="R569" i="2"/>
  <c r="P569" i="2"/>
  <c r="BK569" i="2"/>
  <c r="J569" i="2"/>
  <c r="BE569" i="2" s="1"/>
  <c r="BI567" i="2"/>
  <c r="BH567" i="2"/>
  <c r="BG567" i="2"/>
  <c r="BF567" i="2"/>
  <c r="T567" i="2"/>
  <c r="R567" i="2"/>
  <c r="P567" i="2"/>
  <c r="BK567" i="2"/>
  <c r="J567" i="2"/>
  <c r="BE567" i="2" s="1"/>
  <c r="BI564" i="2"/>
  <c r="BH564" i="2"/>
  <c r="BG564" i="2"/>
  <c r="BF564" i="2"/>
  <c r="T564" i="2"/>
  <c r="R564" i="2"/>
  <c r="P564" i="2"/>
  <c r="BK564" i="2"/>
  <c r="J564" i="2"/>
  <c r="BE564" i="2" s="1"/>
  <c r="BI560" i="2"/>
  <c r="BH560" i="2"/>
  <c r="BG560" i="2"/>
  <c r="BF560" i="2"/>
  <c r="T560" i="2"/>
  <c r="R560" i="2"/>
  <c r="P560" i="2"/>
  <c r="BK560" i="2"/>
  <c r="J560" i="2"/>
  <c r="BE560" i="2" s="1"/>
  <c r="BI552" i="2"/>
  <c r="BH552" i="2"/>
  <c r="BG552" i="2"/>
  <c r="BF552" i="2"/>
  <c r="T552" i="2"/>
  <c r="R552" i="2"/>
  <c r="P552" i="2"/>
  <c r="BK552" i="2"/>
  <c r="J552" i="2"/>
  <c r="BE552" i="2" s="1"/>
  <c r="BI547" i="2"/>
  <c r="BH547" i="2"/>
  <c r="BG547" i="2"/>
  <c r="BF547" i="2"/>
  <c r="T547" i="2"/>
  <c r="R547" i="2"/>
  <c r="P547" i="2"/>
  <c r="BK547" i="2"/>
  <c r="J547" i="2"/>
  <c r="BE547" i="2" s="1"/>
  <c r="BI546" i="2"/>
  <c r="BH546" i="2"/>
  <c r="BG546" i="2"/>
  <c r="BF546" i="2"/>
  <c r="T546" i="2"/>
  <c r="R546" i="2"/>
  <c r="P546" i="2"/>
  <c r="BK546" i="2"/>
  <c r="J546" i="2"/>
  <c r="BE546" i="2" s="1"/>
  <c r="BI545" i="2"/>
  <c r="BH545" i="2"/>
  <c r="BG545" i="2"/>
  <c r="BF545" i="2"/>
  <c r="T545" i="2"/>
  <c r="R545" i="2"/>
  <c r="P545" i="2"/>
  <c r="BK545" i="2"/>
  <c r="J545" i="2"/>
  <c r="BE545" i="2" s="1"/>
  <c r="BI544" i="2"/>
  <c r="BH544" i="2"/>
  <c r="BG544" i="2"/>
  <c r="BF544" i="2"/>
  <c r="T544" i="2"/>
  <c r="R544" i="2"/>
  <c r="P544" i="2"/>
  <c r="BK544" i="2"/>
  <c r="J544" i="2"/>
  <c r="BE544" i="2" s="1"/>
  <c r="BI543" i="2"/>
  <c r="BH543" i="2"/>
  <c r="BG543" i="2"/>
  <c r="BF543" i="2"/>
  <c r="T543" i="2"/>
  <c r="R543" i="2"/>
  <c r="P543" i="2"/>
  <c r="BK543" i="2"/>
  <c r="J543" i="2"/>
  <c r="BE543" i="2" s="1"/>
  <c r="BI542" i="2"/>
  <c r="BH542" i="2"/>
  <c r="BG542" i="2"/>
  <c r="BF542" i="2"/>
  <c r="T542" i="2"/>
  <c r="T541" i="2" s="1"/>
  <c r="R542" i="2"/>
  <c r="P542" i="2"/>
  <c r="P541" i="2" s="1"/>
  <c r="BK542" i="2"/>
  <c r="BK541" i="2" s="1"/>
  <c r="J541" i="2" s="1"/>
  <c r="J84" i="2" s="1"/>
  <c r="J542" i="2"/>
  <c r="BE542" i="2" s="1"/>
  <c r="BI540" i="2"/>
  <c r="BH540" i="2"/>
  <c r="BG540" i="2"/>
  <c r="BF540" i="2"/>
  <c r="BE540" i="2"/>
  <c r="T540" i="2"/>
  <c r="R540" i="2"/>
  <c r="P540" i="2"/>
  <c r="BK540" i="2"/>
  <c r="J540" i="2"/>
  <c r="BI539" i="2"/>
  <c r="BH539" i="2"/>
  <c r="BG539" i="2"/>
  <c r="BF539" i="2"/>
  <c r="BE539" i="2"/>
  <c r="T539" i="2"/>
  <c r="R539" i="2"/>
  <c r="P539" i="2"/>
  <c r="BK539" i="2"/>
  <c r="J539" i="2"/>
  <c r="BI538" i="2"/>
  <c r="BH538" i="2"/>
  <c r="BG538" i="2"/>
  <c r="BF538" i="2"/>
  <c r="BE538" i="2"/>
  <c r="T538" i="2"/>
  <c r="R538" i="2"/>
  <c r="P538" i="2"/>
  <c r="BK538" i="2"/>
  <c r="J538" i="2"/>
  <c r="BI537" i="2"/>
  <c r="BH537" i="2"/>
  <c r="BG537" i="2"/>
  <c r="BF537" i="2"/>
  <c r="BE537" i="2"/>
  <c r="T537" i="2"/>
  <c r="R537" i="2"/>
  <c r="P537" i="2"/>
  <c r="BK537" i="2"/>
  <c r="J537" i="2"/>
  <c r="BI536" i="2"/>
  <c r="BH536" i="2"/>
  <c r="BG536" i="2"/>
  <c r="BF536" i="2"/>
  <c r="BE536" i="2"/>
  <c r="T536" i="2"/>
  <c r="R536" i="2"/>
  <c r="P536" i="2"/>
  <c r="BK536" i="2"/>
  <c r="J536" i="2"/>
  <c r="BI535" i="2"/>
  <c r="BH535" i="2"/>
  <c r="BG535" i="2"/>
  <c r="BF535" i="2"/>
  <c r="BE535" i="2"/>
  <c r="T535" i="2"/>
  <c r="R535" i="2"/>
  <c r="P535" i="2"/>
  <c r="BK535" i="2"/>
  <c r="J535" i="2"/>
  <c r="BI534" i="2"/>
  <c r="BH534" i="2"/>
  <c r="BG534" i="2"/>
  <c r="BF534" i="2"/>
  <c r="BE534" i="2"/>
  <c r="T534" i="2"/>
  <c r="R534" i="2"/>
  <c r="P534" i="2"/>
  <c r="BK534" i="2"/>
  <c r="J534" i="2"/>
  <c r="BI533" i="2"/>
  <c r="BH533" i="2"/>
  <c r="BG533" i="2"/>
  <c r="BF533" i="2"/>
  <c r="BE533" i="2"/>
  <c r="T533" i="2"/>
  <c r="R533" i="2"/>
  <c r="P533" i="2"/>
  <c r="BK533" i="2"/>
  <c r="J533" i="2"/>
  <c r="BI532" i="2"/>
  <c r="BH532" i="2"/>
  <c r="BG532" i="2"/>
  <c r="BF532" i="2"/>
  <c r="BE532" i="2"/>
  <c r="T532" i="2"/>
  <c r="R532" i="2"/>
  <c r="R531" i="2" s="1"/>
  <c r="P532" i="2"/>
  <c r="P531" i="2" s="1"/>
  <c r="BK532" i="2"/>
  <c r="BK531" i="2" s="1"/>
  <c r="J531" i="2" s="1"/>
  <c r="J83" i="2" s="1"/>
  <c r="J532" i="2"/>
  <c r="BI530" i="2"/>
  <c r="BH530" i="2"/>
  <c r="BG530" i="2"/>
  <c r="BF530" i="2"/>
  <c r="T530" i="2"/>
  <c r="R530" i="2"/>
  <c r="P530" i="2"/>
  <c r="BK530" i="2"/>
  <c r="J530" i="2"/>
  <c r="BE530" i="2" s="1"/>
  <c r="BI529" i="2"/>
  <c r="BH529" i="2"/>
  <c r="BG529" i="2"/>
  <c r="BF529" i="2"/>
  <c r="T529" i="2"/>
  <c r="R529" i="2"/>
  <c r="P529" i="2"/>
  <c r="BK529" i="2"/>
  <c r="J529" i="2"/>
  <c r="BE529" i="2" s="1"/>
  <c r="BI528" i="2"/>
  <c r="BH528" i="2"/>
  <c r="BG528" i="2"/>
  <c r="BF528" i="2"/>
  <c r="T528" i="2"/>
  <c r="R528" i="2"/>
  <c r="P528" i="2"/>
  <c r="BK528" i="2"/>
  <c r="J528" i="2"/>
  <c r="BE528" i="2" s="1"/>
  <c r="BI527" i="2"/>
  <c r="BH527" i="2"/>
  <c r="BG527" i="2"/>
  <c r="BF527" i="2"/>
  <c r="T527" i="2"/>
  <c r="R527" i="2"/>
  <c r="P527" i="2"/>
  <c r="BK527" i="2"/>
  <c r="J527" i="2"/>
  <c r="BE527" i="2" s="1"/>
  <c r="BI526" i="2"/>
  <c r="BH526" i="2"/>
  <c r="BG526" i="2"/>
  <c r="BF526" i="2"/>
  <c r="T526" i="2"/>
  <c r="R526" i="2"/>
  <c r="P526" i="2"/>
  <c r="BK526" i="2"/>
  <c r="J526" i="2"/>
  <c r="BE526" i="2" s="1"/>
  <c r="BI525" i="2"/>
  <c r="BH525" i="2"/>
  <c r="BG525" i="2"/>
  <c r="BF525" i="2"/>
  <c r="T525" i="2"/>
  <c r="R525" i="2"/>
  <c r="P525" i="2"/>
  <c r="BK525" i="2"/>
  <c r="J525" i="2"/>
  <c r="BE525" i="2" s="1"/>
  <c r="BI524" i="2"/>
  <c r="BH524" i="2"/>
  <c r="BG524" i="2"/>
  <c r="BF524" i="2"/>
  <c r="T524" i="2"/>
  <c r="R524" i="2"/>
  <c r="P524" i="2"/>
  <c r="BK524" i="2"/>
  <c r="J524" i="2"/>
  <c r="BE524" i="2" s="1"/>
  <c r="BI523" i="2"/>
  <c r="BH523" i="2"/>
  <c r="BG523" i="2"/>
  <c r="BF523" i="2"/>
  <c r="T523" i="2"/>
  <c r="R523" i="2"/>
  <c r="P523" i="2"/>
  <c r="BK523" i="2"/>
  <c r="J523" i="2"/>
  <c r="BE523" i="2" s="1"/>
  <c r="BI522" i="2"/>
  <c r="BH522" i="2"/>
  <c r="BG522" i="2"/>
  <c r="BF522" i="2"/>
  <c r="T522" i="2"/>
  <c r="R522" i="2"/>
  <c r="P522" i="2"/>
  <c r="BK522" i="2"/>
  <c r="J522" i="2"/>
  <c r="BE522" i="2" s="1"/>
  <c r="BI521" i="2"/>
  <c r="BH521" i="2"/>
  <c r="BG521" i="2"/>
  <c r="BF521" i="2"/>
  <c r="T521" i="2"/>
  <c r="R521" i="2"/>
  <c r="P521" i="2"/>
  <c r="BK521" i="2"/>
  <c r="J521" i="2"/>
  <c r="BE521" i="2" s="1"/>
  <c r="BI520" i="2"/>
  <c r="BH520" i="2"/>
  <c r="BG520" i="2"/>
  <c r="BF520" i="2"/>
  <c r="T520" i="2"/>
  <c r="R520" i="2"/>
  <c r="P520" i="2"/>
  <c r="BK520" i="2"/>
  <c r="J520" i="2"/>
  <c r="BE520" i="2" s="1"/>
  <c r="BI519" i="2"/>
  <c r="BH519" i="2"/>
  <c r="BG519" i="2"/>
  <c r="BF519" i="2"/>
  <c r="T519" i="2"/>
  <c r="R519" i="2"/>
  <c r="P519" i="2"/>
  <c r="BK519" i="2"/>
  <c r="J519" i="2"/>
  <c r="BE519" i="2" s="1"/>
  <c r="BI518" i="2"/>
  <c r="BH518" i="2"/>
  <c r="BG518" i="2"/>
  <c r="BF518" i="2"/>
  <c r="T518" i="2"/>
  <c r="R518" i="2"/>
  <c r="P518" i="2"/>
  <c r="BK518" i="2"/>
  <c r="J518" i="2"/>
  <c r="BE518" i="2" s="1"/>
  <c r="BI517" i="2"/>
  <c r="BH517" i="2"/>
  <c r="BG517" i="2"/>
  <c r="BF517" i="2"/>
  <c r="T517" i="2"/>
  <c r="R517" i="2"/>
  <c r="P517" i="2"/>
  <c r="BK517" i="2"/>
  <c r="J517" i="2"/>
  <c r="BE517" i="2" s="1"/>
  <c r="BI516" i="2"/>
  <c r="BH516" i="2"/>
  <c r="BG516" i="2"/>
  <c r="BF516" i="2"/>
  <c r="T516" i="2"/>
  <c r="R516" i="2"/>
  <c r="P516" i="2"/>
  <c r="BK516" i="2"/>
  <c r="J516" i="2"/>
  <c r="BE516" i="2" s="1"/>
  <c r="BI515" i="2"/>
  <c r="BH515" i="2"/>
  <c r="BG515" i="2"/>
  <c r="BF515" i="2"/>
  <c r="T515" i="2"/>
  <c r="R515" i="2"/>
  <c r="P515" i="2"/>
  <c r="BK515" i="2"/>
  <c r="J515" i="2"/>
  <c r="BE515" i="2" s="1"/>
  <c r="BI514" i="2"/>
  <c r="BH514" i="2"/>
  <c r="BG514" i="2"/>
  <c r="BF514" i="2"/>
  <c r="T514" i="2"/>
  <c r="R514" i="2"/>
  <c r="P514" i="2"/>
  <c r="BK514" i="2"/>
  <c r="J514" i="2"/>
  <c r="BE514" i="2" s="1"/>
  <c r="BI513" i="2"/>
  <c r="BH513" i="2"/>
  <c r="BG513" i="2"/>
  <c r="BF513" i="2"/>
  <c r="T513" i="2"/>
  <c r="R513" i="2"/>
  <c r="P513" i="2"/>
  <c r="BK513" i="2"/>
  <c r="J513" i="2"/>
  <c r="BE513" i="2" s="1"/>
  <c r="BI512" i="2"/>
  <c r="BH512" i="2"/>
  <c r="BG512" i="2"/>
  <c r="BF512" i="2"/>
  <c r="T512" i="2"/>
  <c r="R512" i="2"/>
  <c r="P512" i="2"/>
  <c r="BK512" i="2"/>
  <c r="J512" i="2"/>
  <c r="BE512" i="2" s="1"/>
  <c r="BI511" i="2"/>
  <c r="BH511" i="2"/>
  <c r="BG511" i="2"/>
  <c r="BF511" i="2"/>
  <c r="T511" i="2"/>
  <c r="R511" i="2"/>
  <c r="P511" i="2"/>
  <c r="BK511" i="2"/>
  <c r="J511" i="2"/>
  <c r="BE511" i="2" s="1"/>
  <c r="BI510" i="2"/>
  <c r="BH510" i="2"/>
  <c r="BG510" i="2"/>
  <c r="BF510" i="2"/>
  <c r="T510" i="2"/>
  <c r="R510" i="2"/>
  <c r="P510" i="2"/>
  <c r="BK510" i="2"/>
  <c r="J510" i="2"/>
  <c r="BE510" i="2" s="1"/>
  <c r="BI508" i="2"/>
  <c r="BH508" i="2"/>
  <c r="BG508" i="2"/>
  <c r="BF508" i="2"/>
  <c r="T508" i="2"/>
  <c r="R508" i="2"/>
  <c r="P508" i="2"/>
  <c r="BK508" i="2"/>
  <c r="J508" i="2"/>
  <c r="BE508" i="2" s="1"/>
  <c r="BI506" i="2"/>
  <c r="BH506" i="2"/>
  <c r="BG506" i="2"/>
  <c r="BF506" i="2"/>
  <c r="T506" i="2"/>
  <c r="T505" i="2" s="1"/>
  <c r="R506" i="2"/>
  <c r="R505" i="2" s="1"/>
  <c r="P506" i="2"/>
  <c r="P505" i="2" s="1"/>
  <c r="BK506" i="2"/>
  <c r="BK505" i="2" s="1"/>
  <c r="J506" i="2"/>
  <c r="BE506" i="2" s="1"/>
  <c r="BI504" i="2"/>
  <c r="BH504" i="2"/>
  <c r="BG504" i="2"/>
  <c r="BF504" i="2"/>
  <c r="BE504" i="2"/>
  <c r="T504" i="2"/>
  <c r="R504" i="2"/>
  <c r="P504" i="2"/>
  <c r="BK504" i="2"/>
  <c r="J504" i="2"/>
  <c r="BI503" i="2"/>
  <c r="BH503" i="2"/>
  <c r="BG503" i="2"/>
  <c r="BF503" i="2"/>
  <c r="BE503" i="2"/>
  <c r="T503" i="2"/>
  <c r="R503" i="2"/>
  <c r="P503" i="2"/>
  <c r="BK503" i="2"/>
  <c r="J503" i="2"/>
  <c r="BI502" i="2"/>
  <c r="BH502" i="2"/>
  <c r="BG502" i="2"/>
  <c r="BF502" i="2"/>
  <c r="BE502" i="2"/>
  <c r="T502" i="2"/>
  <c r="R502" i="2"/>
  <c r="P502" i="2"/>
  <c r="BK502" i="2"/>
  <c r="J502" i="2"/>
  <c r="BI501" i="2"/>
  <c r="BH501" i="2"/>
  <c r="BG501" i="2"/>
  <c r="BF501" i="2"/>
  <c r="BE501" i="2"/>
  <c r="T501" i="2"/>
  <c r="R501" i="2"/>
  <c r="P501" i="2"/>
  <c r="BK501" i="2"/>
  <c r="J501" i="2"/>
  <c r="BI500" i="2"/>
  <c r="BH500" i="2"/>
  <c r="BG500" i="2"/>
  <c r="BF500" i="2"/>
  <c r="BE500" i="2"/>
  <c r="T500" i="2"/>
  <c r="R500" i="2"/>
  <c r="P500" i="2"/>
  <c r="BK500" i="2"/>
  <c r="J500" i="2"/>
  <c r="BI499" i="2"/>
  <c r="BH499" i="2"/>
  <c r="BG499" i="2"/>
  <c r="BF499" i="2"/>
  <c r="BE499" i="2"/>
  <c r="T499" i="2"/>
  <c r="R499" i="2"/>
  <c r="P499" i="2"/>
  <c r="BK499" i="2"/>
  <c r="J499" i="2"/>
  <c r="BI498" i="2"/>
  <c r="BH498" i="2"/>
  <c r="BG498" i="2"/>
  <c r="BF498" i="2"/>
  <c r="BE498" i="2"/>
  <c r="T498" i="2"/>
  <c r="R498" i="2"/>
  <c r="P498" i="2"/>
  <c r="BK498" i="2"/>
  <c r="J498" i="2"/>
  <c r="BI497" i="2"/>
  <c r="BH497" i="2"/>
  <c r="BG497" i="2"/>
  <c r="BF497" i="2"/>
  <c r="BE497" i="2"/>
  <c r="T497" i="2"/>
  <c r="R497" i="2"/>
  <c r="P497" i="2"/>
  <c r="BK497" i="2"/>
  <c r="J497" i="2"/>
  <c r="BI496" i="2"/>
  <c r="BH496" i="2"/>
  <c r="BG496" i="2"/>
  <c r="BF496" i="2"/>
  <c r="BE496" i="2"/>
  <c r="T496" i="2"/>
  <c r="R496" i="2"/>
  <c r="P496" i="2"/>
  <c r="BK496" i="2"/>
  <c r="J496" i="2"/>
  <c r="BI495" i="2"/>
  <c r="BH495" i="2"/>
  <c r="BG495" i="2"/>
  <c r="BF495" i="2"/>
  <c r="BE495" i="2"/>
  <c r="T495" i="2"/>
  <c r="R495" i="2"/>
  <c r="P495" i="2"/>
  <c r="BK495" i="2"/>
  <c r="J495" i="2"/>
  <c r="BI494" i="2"/>
  <c r="BH494" i="2"/>
  <c r="BG494" i="2"/>
  <c r="BF494" i="2"/>
  <c r="BE494" i="2"/>
  <c r="T494" i="2"/>
  <c r="T493" i="2" s="1"/>
  <c r="R494" i="2"/>
  <c r="R493" i="2" s="1"/>
  <c r="P494" i="2"/>
  <c r="BK494" i="2"/>
  <c r="BK493" i="2" s="1"/>
  <c r="J493" i="2" s="1"/>
  <c r="J81" i="2" s="1"/>
  <c r="J494" i="2"/>
  <c r="BI492" i="2"/>
  <c r="BH492" i="2"/>
  <c r="BG492" i="2"/>
  <c r="BF492" i="2"/>
  <c r="T492" i="2"/>
  <c r="R492" i="2"/>
  <c r="P492" i="2"/>
  <c r="BK492" i="2"/>
  <c r="J492" i="2"/>
  <c r="BE492" i="2" s="1"/>
  <c r="BI491" i="2"/>
  <c r="BH491" i="2"/>
  <c r="BG491" i="2"/>
  <c r="BF491" i="2"/>
  <c r="T491" i="2"/>
  <c r="R491" i="2"/>
  <c r="P491" i="2"/>
  <c r="BK491" i="2"/>
  <c r="J491" i="2"/>
  <c r="BE491" i="2" s="1"/>
  <c r="BI490" i="2"/>
  <c r="BH490" i="2"/>
  <c r="BG490" i="2"/>
  <c r="BF490" i="2"/>
  <c r="T490" i="2"/>
  <c r="R490" i="2"/>
  <c r="P490" i="2"/>
  <c r="BK490" i="2"/>
  <c r="J490" i="2"/>
  <c r="BE490" i="2" s="1"/>
  <c r="BI489" i="2"/>
  <c r="BH489" i="2"/>
  <c r="BG489" i="2"/>
  <c r="BF489" i="2"/>
  <c r="T489" i="2"/>
  <c r="R489" i="2"/>
  <c r="P489" i="2"/>
  <c r="BK489" i="2"/>
  <c r="J489" i="2"/>
  <c r="BE489" i="2" s="1"/>
  <c r="BI488" i="2"/>
  <c r="BH488" i="2"/>
  <c r="BG488" i="2"/>
  <c r="BF488" i="2"/>
  <c r="T488" i="2"/>
  <c r="R488" i="2"/>
  <c r="P488" i="2"/>
  <c r="BK488" i="2"/>
  <c r="J488" i="2"/>
  <c r="BE488" i="2" s="1"/>
  <c r="BI487" i="2"/>
  <c r="BH487" i="2"/>
  <c r="BG487" i="2"/>
  <c r="BF487" i="2"/>
  <c r="T487" i="2"/>
  <c r="R487" i="2"/>
  <c r="P487" i="2"/>
  <c r="BK487" i="2"/>
  <c r="J487" i="2"/>
  <c r="BE487" i="2" s="1"/>
  <c r="BI486" i="2"/>
  <c r="BH486" i="2"/>
  <c r="BG486" i="2"/>
  <c r="BF486" i="2"/>
  <c r="T486" i="2"/>
  <c r="R486" i="2"/>
  <c r="P486" i="2"/>
  <c r="BK486" i="2"/>
  <c r="J486" i="2"/>
  <c r="BE486" i="2" s="1"/>
  <c r="BI485" i="2"/>
  <c r="BH485" i="2"/>
  <c r="BG485" i="2"/>
  <c r="BF485" i="2"/>
  <c r="T485" i="2"/>
  <c r="R485" i="2"/>
  <c r="P485" i="2"/>
  <c r="BK485" i="2"/>
  <c r="J485" i="2"/>
  <c r="BE485" i="2" s="1"/>
  <c r="BI484" i="2"/>
  <c r="BH484" i="2"/>
  <c r="BG484" i="2"/>
  <c r="BF484" i="2"/>
  <c r="T484" i="2"/>
  <c r="T483" i="2" s="1"/>
  <c r="R484" i="2"/>
  <c r="P484" i="2"/>
  <c r="P483" i="2" s="1"/>
  <c r="BK484" i="2"/>
  <c r="BK483" i="2" s="1"/>
  <c r="J483" i="2" s="1"/>
  <c r="J80" i="2" s="1"/>
  <c r="J484" i="2"/>
  <c r="BE484" i="2" s="1"/>
  <c r="BI481" i="2"/>
  <c r="BH481" i="2"/>
  <c r="BG481" i="2"/>
  <c r="BF481" i="2"/>
  <c r="BE481" i="2"/>
  <c r="T481" i="2"/>
  <c r="R481" i="2"/>
  <c r="P481" i="2"/>
  <c r="BK481" i="2"/>
  <c r="J481" i="2"/>
  <c r="BI479" i="2"/>
  <c r="BH479" i="2"/>
  <c r="BG479" i="2"/>
  <c r="BF479" i="2"/>
  <c r="BE479" i="2"/>
  <c r="T479" i="2"/>
  <c r="R479" i="2"/>
  <c r="P479" i="2"/>
  <c r="BK479" i="2"/>
  <c r="J479" i="2"/>
  <c r="BI478" i="2"/>
  <c r="BH478" i="2"/>
  <c r="BG478" i="2"/>
  <c r="BF478" i="2"/>
  <c r="BE478" i="2"/>
  <c r="T478" i="2"/>
  <c r="R478" i="2"/>
  <c r="P478" i="2"/>
  <c r="BK478" i="2"/>
  <c r="J478" i="2"/>
  <c r="BI477" i="2"/>
  <c r="BH477" i="2"/>
  <c r="BG477" i="2"/>
  <c r="BF477" i="2"/>
  <c r="BE477" i="2"/>
  <c r="T477" i="2"/>
  <c r="R477" i="2"/>
  <c r="P477" i="2"/>
  <c r="BK477" i="2"/>
  <c r="J477" i="2"/>
  <c r="BI476" i="2"/>
  <c r="BH476" i="2"/>
  <c r="BG476" i="2"/>
  <c r="BF476" i="2"/>
  <c r="BE476" i="2"/>
  <c r="T476" i="2"/>
  <c r="R476" i="2"/>
  <c r="R475" i="2" s="1"/>
  <c r="P476" i="2"/>
  <c r="P475" i="2" s="1"/>
  <c r="BK476" i="2"/>
  <c r="BK475" i="2" s="1"/>
  <c r="J475" i="2" s="1"/>
  <c r="J79" i="2" s="1"/>
  <c r="J476" i="2"/>
  <c r="BI474" i="2"/>
  <c r="BH474" i="2"/>
  <c r="BG474" i="2"/>
  <c r="BF474" i="2"/>
  <c r="T474" i="2"/>
  <c r="R474" i="2"/>
  <c r="P474" i="2"/>
  <c r="BK474" i="2"/>
  <c r="J474" i="2"/>
  <c r="BE474" i="2" s="1"/>
  <c r="BI473" i="2"/>
  <c r="BH473" i="2"/>
  <c r="BG473" i="2"/>
  <c r="BF473" i="2"/>
  <c r="T473" i="2"/>
  <c r="R473" i="2"/>
  <c r="P473" i="2"/>
  <c r="BK473" i="2"/>
  <c r="J473" i="2"/>
  <c r="BE473" i="2" s="1"/>
  <c r="BI472" i="2"/>
  <c r="BH472" i="2"/>
  <c r="BG472" i="2"/>
  <c r="BF472" i="2"/>
  <c r="T472" i="2"/>
  <c r="R472" i="2"/>
  <c r="P472" i="2"/>
  <c r="BK472" i="2"/>
  <c r="J472" i="2"/>
  <c r="BE472" i="2" s="1"/>
  <c r="BI471" i="2"/>
  <c r="BH471" i="2"/>
  <c r="BG471" i="2"/>
  <c r="BF471" i="2"/>
  <c r="T471" i="2"/>
  <c r="R471" i="2"/>
  <c r="P471" i="2"/>
  <c r="BK471" i="2"/>
  <c r="J471" i="2"/>
  <c r="BE471" i="2" s="1"/>
  <c r="BI470" i="2"/>
  <c r="BH470" i="2"/>
  <c r="BG470" i="2"/>
  <c r="BF470" i="2"/>
  <c r="T470" i="2"/>
  <c r="R470" i="2"/>
  <c r="P470" i="2"/>
  <c r="BK470" i="2"/>
  <c r="J470" i="2"/>
  <c r="BE470" i="2" s="1"/>
  <c r="BI469" i="2"/>
  <c r="BH469" i="2"/>
  <c r="BG469" i="2"/>
  <c r="BF469" i="2"/>
  <c r="T469" i="2"/>
  <c r="T468" i="2" s="1"/>
  <c r="R469" i="2"/>
  <c r="R468" i="2" s="1"/>
  <c r="P469" i="2"/>
  <c r="P468" i="2" s="1"/>
  <c r="BK469" i="2"/>
  <c r="BK468" i="2" s="1"/>
  <c r="J469" i="2"/>
  <c r="BE469" i="2" s="1"/>
  <c r="BI467" i="2"/>
  <c r="BH467" i="2"/>
  <c r="BG467" i="2"/>
  <c r="BF467" i="2"/>
  <c r="BE467" i="2"/>
  <c r="T467" i="2"/>
  <c r="R467" i="2"/>
  <c r="P467" i="2"/>
  <c r="BK467" i="2"/>
  <c r="J467" i="2"/>
  <c r="BI466" i="2"/>
  <c r="BH466" i="2"/>
  <c r="BG466" i="2"/>
  <c r="BF466" i="2"/>
  <c r="BE466" i="2"/>
  <c r="T466" i="2"/>
  <c r="R466" i="2"/>
  <c r="P466" i="2"/>
  <c r="BK466" i="2"/>
  <c r="J466" i="2"/>
  <c r="BI465" i="2"/>
  <c r="BH465" i="2"/>
  <c r="BG465" i="2"/>
  <c r="BF465" i="2"/>
  <c r="BE465" i="2"/>
  <c r="T465" i="2"/>
  <c r="R465" i="2"/>
  <c r="P465" i="2"/>
  <c r="BK465" i="2"/>
  <c r="J465" i="2"/>
  <c r="BI464" i="2"/>
  <c r="BH464" i="2"/>
  <c r="BG464" i="2"/>
  <c r="BF464" i="2"/>
  <c r="BE464" i="2"/>
  <c r="T464" i="2"/>
  <c r="R464" i="2"/>
  <c r="P464" i="2"/>
  <c r="BK464" i="2"/>
  <c r="J464" i="2"/>
  <c r="BI463" i="2"/>
  <c r="BH463" i="2"/>
  <c r="BG463" i="2"/>
  <c r="BF463" i="2"/>
  <c r="BE463" i="2"/>
  <c r="T463" i="2"/>
  <c r="T462" i="2" s="1"/>
  <c r="R463" i="2"/>
  <c r="R462" i="2" s="1"/>
  <c r="P463" i="2"/>
  <c r="BK463" i="2"/>
  <c r="BK462" i="2" s="1"/>
  <c r="J463" i="2"/>
  <c r="BI461" i="2"/>
  <c r="BH461" i="2"/>
  <c r="BG461" i="2"/>
  <c r="BF461" i="2"/>
  <c r="T461" i="2"/>
  <c r="R461" i="2"/>
  <c r="P461" i="2"/>
  <c r="BK461" i="2"/>
  <c r="J461" i="2"/>
  <c r="BE461" i="2" s="1"/>
  <c r="BI460" i="2"/>
  <c r="BH460" i="2"/>
  <c r="BG460" i="2"/>
  <c r="BF460" i="2"/>
  <c r="T460" i="2"/>
  <c r="R460" i="2"/>
  <c r="P460" i="2"/>
  <c r="BK460" i="2"/>
  <c r="J460" i="2"/>
  <c r="BE460" i="2" s="1"/>
  <c r="BI459" i="2"/>
  <c r="BH459" i="2"/>
  <c r="BG459" i="2"/>
  <c r="BF459" i="2"/>
  <c r="T459" i="2"/>
  <c r="R459" i="2"/>
  <c r="P459" i="2"/>
  <c r="BK459" i="2"/>
  <c r="J459" i="2"/>
  <c r="BE459" i="2" s="1"/>
  <c r="BI458" i="2"/>
  <c r="BH458" i="2"/>
  <c r="BG458" i="2"/>
  <c r="BF458" i="2"/>
  <c r="T458" i="2"/>
  <c r="R458" i="2"/>
  <c r="P458" i="2"/>
  <c r="BK458" i="2"/>
  <c r="J458" i="2"/>
  <c r="BE458" i="2" s="1"/>
  <c r="BI457" i="2"/>
  <c r="BH457" i="2"/>
  <c r="BG457" i="2"/>
  <c r="BF457" i="2"/>
  <c r="T457" i="2"/>
  <c r="T456" i="2" s="1"/>
  <c r="T455" i="2" s="1"/>
  <c r="R457" i="2"/>
  <c r="P457" i="2"/>
  <c r="P456" i="2" s="1"/>
  <c r="P455" i="2" s="1"/>
  <c r="BK457" i="2"/>
  <c r="BK456" i="2" s="1"/>
  <c r="J456" i="2" s="1"/>
  <c r="J76" i="2" s="1"/>
  <c r="J457" i="2"/>
  <c r="BE457" i="2" s="1"/>
  <c r="BI454" i="2"/>
  <c r="BH454" i="2"/>
  <c r="BG454" i="2"/>
  <c r="BF454" i="2"/>
  <c r="T454" i="2"/>
  <c r="R454" i="2"/>
  <c r="P454" i="2"/>
  <c r="BK454" i="2"/>
  <c r="J454" i="2"/>
  <c r="BE454" i="2" s="1"/>
  <c r="BI452" i="2"/>
  <c r="BH452" i="2"/>
  <c r="BG452" i="2"/>
  <c r="BF452" i="2"/>
  <c r="T452" i="2"/>
  <c r="R452" i="2"/>
  <c r="P452" i="2"/>
  <c r="BK452" i="2"/>
  <c r="J452" i="2"/>
  <c r="BE452" i="2" s="1"/>
  <c r="BI450" i="2"/>
  <c r="BH450" i="2"/>
  <c r="BG450" i="2"/>
  <c r="BF450" i="2"/>
  <c r="T450" i="2"/>
  <c r="R450" i="2"/>
  <c r="P450" i="2"/>
  <c r="BK450" i="2"/>
  <c r="J450" i="2"/>
  <c r="BE450" i="2" s="1"/>
  <c r="BI448" i="2"/>
  <c r="BH448" i="2"/>
  <c r="BG448" i="2"/>
  <c r="BF448" i="2"/>
  <c r="T448" i="2"/>
  <c r="R448" i="2"/>
  <c r="P448" i="2"/>
  <c r="BK448" i="2"/>
  <c r="J448" i="2"/>
  <c r="BE448" i="2" s="1"/>
  <c r="BI447" i="2"/>
  <c r="BH447" i="2"/>
  <c r="BG447" i="2"/>
  <c r="BF447" i="2"/>
  <c r="T447" i="2"/>
  <c r="R447" i="2"/>
  <c r="P447" i="2"/>
  <c r="BK447" i="2"/>
  <c r="J447" i="2"/>
  <c r="BE447" i="2" s="1"/>
  <c r="BI445" i="2"/>
  <c r="BH445" i="2"/>
  <c r="BG445" i="2"/>
  <c r="BF445" i="2"/>
  <c r="T445" i="2"/>
  <c r="R445" i="2"/>
  <c r="P445" i="2"/>
  <c r="BK445" i="2"/>
  <c r="J445" i="2"/>
  <c r="BE445" i="2" s="1"/>
  <c r="BI444" i="2"/>
  <c r="BH444" i="2"/>
  <c r="BG444" i="2"/>
  <c r="BF444" i="2"/>
  <c r="T444" i="2"/>
  <c r="R444" i="2"/>
  <c r="P444" i="2"/>
  <c r="BK444" i="2"/>
  <c r="J444" i="2"/>
  <c r="BE444" i="2" s="1"/>
  <c r="BI440" i="2"/>
  <c r="BH440" i="2"/>
  <c r="BG440" i="2"/>
  <c r="BF440" i="2"/>
  <c r="T440" i="2"/>
  <c r="R440" i="2"/>
  <c r="P440" i="2"/>
  <c r="BK440" i="2"/>
  <c r="J440" i="2"/>
  <c r="BE440" i="2" s="1"/>
  <c r="BI439" i="2"/>
  <c r="BH439" i="2"/>
  <c r="BG439" i="2"/>
  <c r="BF439" i="2"/>
  <c r="T439" i="2"/>
  <c r="R439" i="2"/>
  <c r="P439" i="2"/>
  <c r="BK439" i="2"/>
  <c r="J439" i="2"/>
  <c r="BE439" i="2" s="1"/>
  <c r="BI434" i="2"/>
  <c r="BH434" i="2"/>
  <c r="BG434" i="2"/>
  <c r="BF434" i="2"/>
  <c r="T434" i="2"/>
  <c r="R434" i="2"/>
  <c r="P434" i="2"/>
  <c r="BK434" i="2"/>
  <c r="J434" i="2"/>
  <c r="BE434" i="2" s="1"/>
  <c r="BI433" i="2"/>
  <c r="BH433" i="2"/>
  <c r="BG433" i="2"/>
  <c r="BF433" i="2"/>
  <c r="T433" i="2"/>
  <c r="R433" i="2"/>
  <c r="P433" i="2"/>
  <c r="BK433" i="2"/>
  <c r="J433" i="2"/>
  <c r="BE433" i="2" s="1"/>
  <c r="BI432" i="2"/>
  <c r="BH432" i="2"/>
  <c r="BG432" i="2"/>
  <c r="BF432" i="2"/>
  <c r="T432" i="2"/>
  <c r="R432" i="2"/>
  <c r="P432" i="2"/>
  <c r="BK432" i="2"/>
  <c r="J432" i="2"/>
  <c r="BE432" i="2" s="1"/>
  <c r="BI431" i="2"/>
  <c r="BH431" i="2"/>
  <c r="BG431" i="2"/>
  <c r="BF431" i="2"/>
  <c r="T431" i="2"/>
  <c r="T430" i="2" s="1"/>
  <c r="R431" i="2"/>
  <c r="R430" i="2" s="1"/>
  <c r="P431" i="2"/>
  <c r="P430" i="2" s="1"/>
  <c r="BK431" i="2"/>
  <c r="BK430" i="2" s="1"/>
  <c r="J431" i="2"/>
  <c r="BE431" i="2" s="1"/>
  <c r="BI429" i="2"/>
  <c r="BH429" i="2"/>
  <c r="BG429" i="2"/>
  <c r="BF429" i="2"/>
  <c r="BE429" i="2"/>
  <c r="T429" i="2"/>
  <c r="R429" i="2"/>
  <c r="P429" i="2"/>
  <c r="BK429" i="2"/>
  <c r="J429" i="2"/>
  <c r="BI427" i="2"/>
  <c r="BH427" i="2"/>
  <c r="BG427" i="2"/>
  <c r="BF427" i="2"/>
  <c r="BE427" i="2"/>
  <c r="T427" i="2"/>
  <c r="R427" i="2"/>
  <c r="P427" i="2"/>
  <c r="BK427" i="2"/>
  <c r="J427" i="2"/>
  <c r="BI426" i="2"/>
  <c r="BH426" i="2"/>
  <c r="BG426" i="2"/>
  <c r="BF426" i="2"/>
  <c r="BE426" i="2"/>
  <c r="T426" i="2"/>
  <c r="R426" i="2"/>
  <c r="P426" i="2"/>
  <c r="BK426" i="2"/>
  <c r="J426" i="2"/>
  <c r="BI419" i="2"/>
  <c r="BH419" i="2"/>
  <c r="BG419" i="2"/>
  <c r="BF419" i="2"/>
  <c r="BE419" i="2"/>
  <c r="T419" i="2"/>
  <c r="R419" i="2"/>
  <c r="P419" i="2"/>
  <c r="BK419" i="2"/>
  <c r="J419" i="2"/>
  <c r="BI418" i="2"/>
  <c r="BH418" i="2"/>
  <c r="BG418" i="2"/>
  <c r="BF418" i="2"/>
  <c r="BE418" i="2"/>
  <c r="T418" i="2"/>
  <c r="T417" i="2" s="1"/>
  <c r="R418" i="2"/>
  <c r="R417" i="2" s="1"/>
  <c r="P418" i="2"/>
  <c r="BK418" i="2"/>
  <c r="BK417" i="2" s="1"/>
  <c r="J418" i="2"/>
  <c r="BI415" i="2"/>
  <c r="BH415" i="2"/>
  <c r="BG415" i="2"/>
  <c r="BF415" i="2"/>
  <c r="BE415" i="2"/>
  <c r="T415" i="2"/>
  <c r="R415" i="2"/>
  <c r="R414" i="2" s="1"/>
  <c r="P415" i="2"/>
  <c r="P414" i="2" s="1"/>
  <c r="BK415" i="2"/>
  <c r="BK414" i="2" s="1"/>
  <c r="J414" i="2" s="1"/>
  <c r="J71" i="2" s="1"/>
  <c r="J415" i="2"/>
  <c r="BI413" i="2"/>
  <c r="BH413" i="2"/>
  <c r="BG413" i="2"/>
  <c r="BF413" i="2"/>
  <c r="T413" i="2"/>
  <c r="R413" i="2"/>
  <c r="P413" i="2"/>
  <c r="BK413" i="2"/>
  <c r="J413" i="2"/>
  <c r="BE413" i="2" s="1"/>
  <c r="BI412" i="2"/>
  <c r="BH412" i="2"/>
  <c r="BG412" i="2"/>
  <c r="BF412" i="2"/>
  <c r="T412" i="2"/>
  <c r="R412" i="2"/>
  <c r="P412" i="2"/>
  <c r="BK412" i="2"/>
  <c r="J412" i="2"/>
  <c r="BE412" i="2" s="1"/>
  <c r="BI411" i="2"/>
  <c r="BH411" i="2"/>
  <c r="BG411" i="2"/>
  <c r="BF411" i="2"/>
  <c r="T411" i="2"/>
  <c r="R411" i="2"/>
  <c r="P411" i="2"/>
  <c r="BK411" i="2"/>
  <c r="J411" i="2"/>
  <c r="BE411" i="2" s="1"/>
  <c r="BI409" i="2"/>
  <c r="BH409" i="2"/>
  <c r="BG409" i="2"/>
  <c r="BF409" i="2"/>
  <c r="T409" i="2"/>
  <c r="R409" i="2"/>
  <c r="P409" i="2"/>
  <c r="BK409" i="2"/>
  <c r="J409" i="2"/>
  <c r="BE409" i="2" s="1"/>
  <c r="BI408" i="2"/>
  <c r="BH408" i="2"/>
  <c r="BG408" i="2"/>
  <c r="BF408" i="2"/>
  <c r="T408" i="2"/>
  <c r="R408" i="2"/>
  <c r="P408" i="2"/>
  <c r="BK408" i="2"/>
  <c r="J408" i="2"/>
  <c r="BE408" i="2" s="1"/>
  <c r="BI407" i="2"/>
  <c r="BH407" i="2"/>
  <c r="BG407" i="2"/>
  <c r="BF407" i="2"/>
  <c r="T407" i="2"/>
  <c r="T406" i="2" s="1"/>
  <c r="R407" i="2"/>
  <c r="R406" i="2" s="1"/>
  <c r="P407" i="2"/>
  <c r="P406" i="2" s="1"/>
  <c r="BK407" i="2"/>
  <c r="BK406" i="2" s="1"/>
  <c r="J407" i="2"/>
  <c r="BE407" i="2" s="1"/>
  <c r="BI405" i="2"/>
  <c r="BH405" i="2"/>
  <c r="BG405" i="2"/>
  <c r="BF405" i="2"/>
  <c r="BE405" i="2"/>
  <c r="T405" i="2"/>
  <c r="R405" i="2"/>
  <c r="P405" i="2"/>
  <c r="BK405" i="2"/>
  <c r="J405" i="2"/>
  <c r="BI404" i="2"/>
  <c r="BH404" i="2"/>
  <c r="BG404" i="2"/>
  <c r="BF404" i="2"/>
  <c r="BE404" i="2"/>
  <c r="T404" i="2"/>
  <c r="R404" i="2"/>
  <c r="P404" i="2"/>
  <c r="BK404" i="2"/>
  <c r="J404" i="2"/>
  <c r="BI402" i="2"/>
  <c r="BH402" i="2"/>
  <c r="BG402" i="2"/>
  <c r="BF402" i="2"/>
  <c r="BE402" i="2"/>
  <c r="T402" i="2"/>
  <c r="R402" i="2"/>
  <c r="P402" i="2"/>
  <c r="BK402" i="2"/>
  <c r="J402" i="2"/>
  <c r="BI401" i="2"/>
  <c r="BH401" i="2"/>
  <c r="BG401" i="2"/>
  <c r="BF401" i="2"/>
  <c r="BE401" i="2"/>
  <c r="T401" i="2"/>
  <c r="R401" i="2"/>
  <c r="P401" i="2"/>
  <c r="BK401" i="2"/>
  <c r="J401" i="2"/>
  <c r="BI400" i="2"/>
  <c r="BH400" i="2"/>
  <c r="BG400" i="2"/>
  <c r="BF400" i="2"/>
  <c r="BE400" i="2"/>
  <c r="T400" i="2"/>
  <c r="R400" i="2"/>
  <c r="P400" i="2"/>
  <c r="BK400" i="2"/>
  <c r="J400" i="2"/>
  <c r="BI397" i="2"/>
  <c r="BH397" i="2"/>
  <c r="BG397" i="2"/>
  <c r="BF397" i="2"/>
  <c r="BE397" i="2"/>
  <c r="T397" i="2"/>
  <c r="R397" i="2"/>
  <c r="P397" i="2"/>
  <c r="BK397" i="2"/>
  <c r="J397" i="2"/>
  <c r="BI394" i="2"/>
  <c r="BH394" i="2"/>
  <c r="BG394" i="2"/>
  <c r="BF394" i="2"/>
  <c r="BE394" i="2"/>
  <c r="T394" i="2"/>
  <c r="R394" i="2"/>
  <c r="P394" i="2"/>
  <c r="BK394" i="2"/>
  <c r="J394" i="2"/>
  <c r="BI392" i="2"/>
  <c r="BH392" i="2"/>
  <c r="BG392" i="2"/>
  <c r="BF392" i="2"/>
  <c r="BE392" i="2"/>
  <c r="T392" i="2"/>
  <c r="R392" i="2"/>
  <c r="P392" i="2"/>
  <c r="BK392" i="2"/>
  <c r="J392" i="2"/>
  <c r="BI390" i="2"/>
  <c r="BH390" i="2"/>
  <c r="BG390" i="2"/>
  <c r="BF390" i="2"/>
  <c r="BE390" i="2"/>
  <c r="T390" i="2"/>
  <c r="R390" i="2"/>
  <c r="P390" i="2"/>
  <c r="BK390" i="2"/>
  <c r="J390" i="2"/>
  <c r="BI388" i="2"/>
  <c r="BH388" i="2"/>
  <c r="BG388" i="2"/>
  <c r="BF388" i="2"/>
  <c r="BE388" i="2"/>
  <c r="T388" i="2"/>
  <c r="R388" i="2"/>
  <c r="P388" i="2"/>
  <c r="BK388" i="2"/>
  <c r="J388" i="2"/>
  <c r="BI387" i="2"/>
  <c r="BH387" i="2"/>
  <c r="BG387" i="2"/>
  <c r="BF387" i="2"/>
  <c r="BE387" i="2"/>
  <c r="T387" i="2"/>
  <c r="T386" i="2" s="1"/>
  <c r="R387" i="2"/>
  <c r="R386" i="2" s="1"/>
  <c r="P387" i="2"/>
  <c r="BK387" i="2"/>
  <c r="BK386" i="2" s="1"/>
  <c r="J386" i="2" s="1"/>
  <c r="J69" i="2" s="1"/>
  <c r="J387" i="2"/>
  <c r="BI385" i="2"/>
  <c r="BH385" i="2"/>
  <c r="BG385" i="2"/>
  <c r="BF385" i="2"/>
  <c r="T385" i="2"/>
  <c r="R385" i="2"/>
  <c r="P385" i="2"/>
  <c r="BK385" i="2"/>
  <c r="J385" i="2"/>
  <c r="BE385" i="2" s="1"/>
  <c r="BI384" i="2"/>
  <c r="BH384" i="2"/>
  <c r="BG384" i="2"/>
  <c r="BF384" i="2"/>
  <c r="T384" i="2"/>
  <c r="R384" i="2"/>
  <c r="P384" i="2"/>
  <c r="BK384" i="2"/>
  <c r="J384" i="2"/>
  <c r="BE384" i="2" s="1"/>
  <c r="BI383" i="2"/>
  <c r="BH383" i="2"/>
  <c r="BG383" i="2"/>
  <c r="BF383" i="2"/>
  <c r="T383" i="2"/>
  <c r="R383" i="2"/>
  <c r="P383" i="2"/>
  <c r="BK383" i="2"/>
  <c r="J383" i="2"/>
  <c r="BE383" i="2" s="1"/>
  <c r="BI382" i="2"/>
  <c r="BH382" i="2"/>
  <c r="BG382" i="2"/>
  <c r="BF382" i="2"/>
  <c r="T382" i="2"/>
  <c r="R382" i="2"/>
  <c r="P382" i="2"/>
  <c r="BK382" i="2"/>
  <c r="J382" i="2"/>
  <c r="BE382" i="2" s="1"/>
  <c r="BI381" i="2"/>
  <c r="BH381" i="2"/>
  <c r="BG381" i="2"/>
  <c r="BF381" i="2"/>
  <c r="T381" i="2"/>
  <c r="R381" i="2"/>
  <c r="P381" i="2"/>
  <c r="BK381" i="2"/>
  <c r="J381" i="2"/>
  <c r="BE381" i="2" s="1"/>
  <c r="BI380" i="2"/>
  <c r="BH380" i="2"/>
  <c r="BG380" i="2"/>
  <c r="BF380" i="2"/>
  <c r="T380" i="2"/>
  <c r="R380" i="2"/>
  <c r="P380" i="2"/>
  <c r="BK380" i="2"/>
  <c r="J380" i="2"/>
  <c r="BE380" i="2" s="1"/>
  <c r="BI379" i="2"/>
  <c r="BH379" i="2"/>
  <c r="BG379" i="2"/>
  <c r="BF379" i="2"/>
  <c r="T379" i="2"/>
  <c r="R379" i="2"/>
  <c r="P379" i="2"/>
  <c r="BK379" i="2"/>
  <c r="J379" i="2"/>
  <c r="BE379" i="2" s="1"/>
  <c r="BI378" i="2"/>
  <c r="BH378" i="2"/>
  <c r="BG378" i="2"/>
  <c r="BF378" i="2"/>
  <c r="T378" i="2"/>
  <c r="R378" i="2"/>
  <c r="P378" i="2"/>
  <c r="BK378" i="2"/>
  <c r="J378" i="2"/>
  <c r="BE378" i="2" s="1"/>
  <c r="BI377" i="2"/>
  <c r="BH377" i="2"/>
  <c r="BG377" i="2"/>
  <c r="BF377" i="2"/>
  <c r="T377" i="2"/>
  <c r="R377" i="2"/>
  <c r="P377" i="2"/>
  <c r="BK377" i="2"/>
  <c r="J377" i="2"/>
  <c r="BE377" i="2" s="1"/>
  <c r="BI376" i="2"/>
  <c r="BH376" i="2"/>
  <c r="BG376" i="2"/>
  <c r="BF376" i="2"/>
  <c r="T376" i="2"/>
  <c r="R376" i="2"/>
  <c r="P376" i="2"/>
  <c r="BK376" i="2"/>
  <c r="J376" i="2"/>
  <c r="BE376" i="2" s="1"/>
  <c r="BI375" i="2"/>
  <c r="BH375" i="2"/>
  <c r="BG375" i="2"/>
  <c r="BF375" i="2"/>
  <c r="T375" i="2"/>
  <c r="R375" i="2"/>
  <c r="P375" i="2"/>
  <c r="BK375" i="2"/>
  <c r="J375" i="2"/>
  <c r="BE375" i="2" s="1"/>
  <c r="BI374" i="2"/>
  <c r="BH374" i="2"/>
  <c r="BG374" i="2"/>
  <c r="BF374" i="2"/>
  <c r="T374" i="2"/>
  <c r="R374" i="2"/>
  <c r="P374" i="2"/>
  <c r="BK374" i="2"/>
  <c r="J374" i="2"/>
  <c r="BE374" i="2" s="1"/>
  <c r="BI368" i="2"/>
  <c r="BH368" i="2"/>
  <c r="BG368" i="2"/>
  <c r="BF368" i="2"/>
  <c r="T368" i="2"/>
  <c r="R368" i="2"/>
  <c r="P368" i="2"/>
  <c r="BK368" i="2"/>
  <c r="J368" i="2"/>
  <c r="BE368" i="2" s="1"/>
  <c r="BI364" i="2"/>
  <c r="BH364" i="2"/>
  <c r="BG364" i="2"/>
  <c r="BF364" i="2"/>
  <c r="T364" i="2"/>
  <c r="R364" i="2"/>
  <c r="P364" i="2"/>
  <c r="BK364" i="2"/>
  <c r="J364" i="2"/>
  <c r="BE364" i="2" s="1"/>
  <c r="BI363" i="2"/>
  <c r="BH363" i="2"/>
  <c r="BG363" i="2"/>
  <c r="BF363" i="2"/>
  <c r="T363" i="2"/>
  <c r="R363" i="2"/>
  <c r="P363" i="2"/>
  <c r="BK363" i="2"/>
  <c r="J363" i="2"/>
  <c r="BE363" i="2" s="1"/>
  <c r="BI362" i="2"/>
  <c r="BH362" i="2"/>
  <c r="BG362" i="2"/>
  <c r="BF362" i="2"/>
  <c r="T362" i="2"/>
  <c r="R362" i="2"/>
  <c r="P362" i="2"/>
  <c r="BK362" i="2"/>
  <c r="J362" i="2"/>
  <c r="BE362" i="2" s="1"/>
  <c r="BI361" i="2"/>
  <c r="BH361" i="2"/>
  <c r="BG361" i="2"/>
  <c r="BF361" i="2"/>
  <c r="T361" i="2"/>
  <c r="T360" i="2" s="1"/>
  <c r="R361" i="2"/>
  <c r="P361" i="2"/>
  <c r="P360" i="2" s="1"/>
  <c r="BK361" i="2"/>
  <c r="BK360" i="2" s="1"/>
  <c r="J360" i="2" s="1"/>
  <c r="J68" i="2" s="1"/>
  <c r="J361" i="2"/>
  <c r="BE361" i="2" s="1"/>
  <c r="BI359" i="2"/>
  <c r="BH359" i="2"/>
  <c r="BG359" i="2"/>
  <c r="BF359" i="2"/>
  <c r="BE359" i="2"/>
  <c r="T359" i="2"/>
  <c r="R359" i="2"/>
  <c r="R358" i="2" s="1"/>
  <c r="P359" i="2"/>
  <c r="P358" i="2" s="1"/>
  <c r="BK359" i="2"/>
  <c r="BK358" i="2" s="1"/>
  <c r="J358" i="2" s="1"/>
  <c r="J67" i="2" s="1"/>
  <c r="J359" i="2"/>
  <c r="BI357" i="2"/>
  <c r="BH357" i="2"/>
  <c r="BG357" i="2"/>
  <c r="BF357" i="2"/>
  <c r="T357" i="2"/>
  <c r="R357" i="2"/>
  <c r="P357" i="2"/>
  <c r="BK357" i="2"/>
  <c r="J357" i="2"/>
  <c r="BE357" i="2" s="1"/>
  <c r="BI356" i="2"/>
  <c r="BH356" i="2"/>
  <c r="BG356" i="2"/>
  <c r="BF356" i="2"/>
  <c r="T356" i="2"/>
  <c r="R356" i="2"/>
  <c r="P356" i="2"/>
  <c r="BK356" i="2"/>
  <c r="J356" i="2"/>
  <c r="BE356" i="2" s="1"/>
  <c r="BI355" i="2"/>
  <c r="BH355" i="2"/>
  <c r="BG355" i="2"/>
  <c r="BF355" i="2"/>
  <c r="T355" i="2"/>
  <c r="R355" i="2"/>
  <c r="P355" i="2"/>
  <c r="BK355" i="2"/>
  <c r="J355" i="2"/>
  <c r="BE355" i="2" s="1"/>
  <c r="BI354" i="2"/>
  <c r="BH354" i="2"/>
  <c r="BG354" i="2"/>
  <c r="BF354" i="2"/>
  <c r="T354" i="2"/>
  <c r="T353" i="2" s="1"/>
  <c r="R354" i="2"/>
  <c r="R353" i="2" s="1"/>
  <c r="P354" i="2"/>
  <c r="P353" i="2" s="1"/>
  <c r="BK354" i="2"/>
  <c r="BK353" i="2" s="1"/>
  <c r="J354" i="2"/>
  <c r="BE354" i="2" s="1"/>
  <c r="BI352" i="2"/>
  <c r="BH352" i="2"/>
  <c r="BG352" i="2"/>
  <c r="BF352" i="2"/>
  <c r="BE352" i="2"/>
  <c r="T352" i="2"/>
  <c r="R352" i="2"/>
  <c r="P352" i="2"/>
  <c r="BK352" i="2"/>
  <c r="J352" i="2"/>
  <c r="BI350" i="2"/>
  <c r="BH350" i="2"/>
  <c r="BG350" i="2"/>
  <c r="BF350" i="2"/>
  <c r="BE350" i="2"/>
  <c r="T350" i="2"/>
  <c r="R350" i="2"/>
  <c r="P350" i="2"/>
  <c r="BK350" i="2"/>
  <c r="J350" i="2"/>
  <c r="BI343" i="2"/>
  <c r="BH343" i="2"/>
  <c r="BG343" i="2"/>
  <c r="BF343" i="2"/>
  <c r="BE343" i="2"/>
  <c r="T343" i="2"/>
  <c r="R343" i="2"/>
  <c r="P343" i="2"/>
  <c r="BK343" i="2"/>
  <c r="J343" i="2"/>
  <c r="BI341" i="2"/>
  <c r="BH341" i="2"/>
  <c r="BG341" i="2"/>
  <c r="BF341" i="2"/>
  <c r="BE341" i="2"/>
  <c r="T341" i="2"/>
  <c r="R341" i="2"/>
  <c r="P341" i="2"/>
  <c r="BK341" i="2"/>
  <c r="J341" i="2"/>
  <c r="BI336" i="2"/>
  <c r="BH336" i="2"/>
  <c r="BG336" i="2"/>
  <c r="BF336" i="2"/>
  <c r="BE336" i="2"/>
  <c r="T336" i="2"/>
  <c r="R336" i="2"/>
  <c r="P336" i="2"/>
  <c r="BK336" i="2"/>
  <c r="J336" i="2"/>
  <c r="BI332" i="2"/>
  <c r="BH332" i="2"/>
  <c r="BG332" i="2"/>
  <c r="BF332" i="2"/>
  <c r="BE332" i="2"/>
  <c r="T332" i="2"/>
  <c r="R332" i="2"/>
  <c r="P332" i="2"/>
  <c r="BK332" i="2"/>
  <c r="J332" i="2"/>
  <c r="BI326" i="2"/>
  <c r="BH326" i="2"/>
  <c r="BG326" i="2"/>
  <c r="BF326" i="2"/>
  <c r="BE326" i="2"/>
  <c r="T326" i="2"/>
  <c r="T325" i="2" s="1"/>
  <c r="R326" i="2"/>
  <c r="R325" i="2" s="1"/>
  <c r="P326" i="2"/>
  <c r="BK326" i="2"/>
  <c r="BK325" i="2" s="1"/>
  <c r="J325" i="2" s="1"/>
  <c r="J65" i="2" s="1"/>
  <c r="J326" i="2"/>
  <c r="BI324" i="2"/>
  <c r="BH324" i="2"/>
  <c r="BG324" i="2"/>
  <c r="BF324" i="2"/>
  <c r="T324" i="2"/>
  <c r="R324" i="2"/>
  <c r="P324" i="2"/>
  <c r="BK324" i="2"/>
  <c r="J324" i="2"/>
  <c r="BE324" i="2" s="1"/>
  <c r="BI323" i="2"/>
  <c r="BH323" i="2"/>
  <c r="BG323" i="2"/>
  <c r="BF323" i="2"/>
  <c r="T323" i="2"/>
  <c r="R323" i="2"/>
  <c r="P323" i="2"/>
  <c r="BK323" i="2"/>
  <c r="J323" i="2"/>
  <c r="BE323" i="2" s="1"/>
  <c r="BI322" i="2"/>
  <c r="BH322" i="2"/>
  <c r="BG322" i="2"/>
  <c r="BF322" i="2"/>
  <c r="T322" i="2"/>
  <c r="R322" i="2"/>
  <c r="P322" i="2"/>
  <c r="BK322" i="2"/>
  <c r="J322" i="2"/>
  <c r="BE322" i="2" s="1"/>
  <c r="BI321" i="2"/>
  <c r="BH321" i="2"/>
  <c r="BG321" i="2"/>
  <c r="BF321" i="2"/>
  <c r="T321" i="2"/>
  <c r="R321" i="2"/>
  <c r="P321" i="2"/>
  <c r="BK321" i="2"/>
  <c r="J321" i="2"/>
  <c r="BE321" i="2" s="1"/>
  <c r="BI320" i="2"/>
  <c r="BH320" i="2"/>
  <c r="BG320" i="2"/>
  <c r="BF320" i="2"/>
  <c r="T320" i="2"/>
  <c r="R320" i="2"/>
  <c r="P320" i="2"/>
  <c r="BK320" i="2"/>
  <c r="J320" i="2"/>
  <c r="BE320" i="2" s="1"/>
  <c r="BI319" i="2"/>
  <c r="BH319" i="2"/>
  <c r="BG319" i="2"/>
  <c r="BF319" i="2"/>
  <c r="T319" i="2"/>
  <c r="R319" i="2"/>
  <c r="P319" i="2"/>
  <c r="BK319" i="2"/>
  <c r="J319" i="2"/>
  <c r="BE319" i="2" s="1"/>
  <c r="BI318" i="2"/>
  <c r="BH318" i="2"/>
  <c r="BG318" i="2"/>
  <c r="BF318" i="2"/>
  <c r="T318" i="2"/>
  <c r="R318" i="2"/>
  <c r="P318" i="2"/>
  <c r="BK318" i="2"/>
  <c r="J318" i="2"/>
  <c r="BE318" i="2" s="1"/>
  <c r="BI314" i="2"/>
  <c r="BH314" i="2"/>
  <c r="BG314" i="2"/>
  <c r="BF314" i="2"/>
  <c r="T314" i="2"/>
  <c r="R314" i="2"/>
  <c r="P314" i="2"/>
  <c r="BK314" i="2"/>
  <c r="J314" i="2"/>
  <c r="BE314" i="2" s="1"/>
  <c r="BI307" i="2"/>
  <c r="BH307" i="2"/>
  <c r="BG307" i="2"/>
  <c r="BF307" i="2"/>
  <c r="T307" i="2"/>
  <c r="T306" i="2" s="1"/>
  <c r="R307" i="2"/>
  <c r="P307" i="2"/>
  <c r="P306" i="2" s="1"/>
  <c r="BK307" i="2"/>
  <c r="BK306" i="2" s="1"/>
  <c r="J306" i="2" s="1"/>
  <c r="J64" i="2" s="1"/>
  <c r="J307" i="2"/>
  <c r="BE307" i="2" s="1"/>
  <c r="BI305" i="2"/>
  <c r="BH305" i="2"/>
  <c r="BG305" i="2"/>
  <c r="BF305" i="2"/>
  <c r="BE305" i="2"/>
  <c r="T305" i="2"/>
  <c r="R305" i="2"/>
  <c r="P305" i="2"/>
  <c r="BK305" i="2"/>
  <c r="J305" i="2"/>
  <c r="BI303" i="2"/>
  <c r="BH303" i="2"/>
  <c r="BG303" i="2"/>
  <c r="BF303" i="2"/>
  <c r="BE303" i="2"/>
  <c r="T303" i="2"/>
  <c r="R303" i="2"/>
  <c r="P303" i="2"/>
  <c r="BK303" i="2"/>
  <c r="J303" i="2"/>
  <c r="BI263" i="2"/>
  <c r="BH263" i="2"/>
  <c r="BG263" i="2"/>
  <c r="BF263" i="2"/>
  <c r="BE263" i="2"/>
  <c r="T263" i="2"/>
  <c r="R263" i="2"/>
  <c r="P263" i="2"/>
  <c r="BK263" i="2"/>
  <c r="J263" i="2"/>
  <c r="BI260" i="2"/>
  <c r="BH260" i="2"/>
  <c r="BG260" i="2"/>
  <c r="BF260" i="2"/>
  <c r="BE260" i="2"/>
  <c r="T260" i="2"/>
  <c r="R260" i="2"/>
  <c r="R259" i="2" s="1"/>
  <c r="P260" i="2"/>
  <c r="P259" i="2" s="1"/>
  <c r="BK260" i="2"/>
  <c r="BK259" i="2" s="1"/>
  <c r="J259" i="2" s="1"/>
  <c r="J63" i="2" s="1"/>
  <c r="J260" i="2"/>
  <c r="BI258" i="2"/>
  <c r="BH258" i="2"/>
  <c r="BG258" i="2"/>
  <c r="BF258" i="2"/>
  <c r="T258" i="2"/>
  <c r="R258" i="2"/>
  <c r="P258" i="2"/>
  <c r="BK258" i="2"/>
  <c r="J258" i="2"/>
  <c r="BE258" i="2" s="1"/>
  <c r="BI257" i="2"/>
  <c r="BH257" i="2"/>
  <c r="BG257" i="2"/>
  <c r="BF257" i="2"/>
  <c r="T257" i="2"/>
  <c r="T256" i="2" s="1"/>
  <c r="R257" i="2"/>
  <c r="R256" i="2" s="1"/>
  <c r="P257" i="2"/>
  <c r="P256" i="2" s="1"/>
  <c r="BK257" i="2"/>
  <c r="BK256" i="2" s="1"/>
  <c r="J257" i="2"/>
  <c r="BE257" i="2" s="1"/>
  <c r="BI251" i="2"/>
  <c r="BH251" i="2"/>
  <c r="BG251" i="2"/>
  <c r="BF251" i="2"/>
  <c r="BE251" i="2"/>
  <c r="T251" i="2"/>
  <c r="R251" i="2"/>
  <c r="P251" i="2"/>
  <c r="BK251" i="2"/>
  <c r="J251" i="2"/>
  <c r="BI249" i="2"/>
  <c r="BH249" i="2"/>
  <c r="BG249" i="2"/>
  <c r="BF249" i="2"/>
  <c r="BE249" i="2"/>
  <c r="T249" i="2"/>
  <c r="R249" i="2"/>
  <c r="P249" i="2"/>
  <c r="BK249" i="2"/>
  <c r="J249" i="2"/>
  <c r="BI247" i="2"/>
  <c r="BH247" i="2"/>
  <c r="BG247" i="2"/>
  <c r="BF247" i="2"/>
  <c r="BE247" i="2"/>
  <c r="T247" i="2"/>
  <c r="R247" i="2"/>
  <c r="P247" i="2"/>
  <c r="BK247" i="2"/>
  <c r="J247" i="2"/>
  <c r="BI245" i="2"/>
  <c r="BH245" i="2"/>
  <c r="BG245" i="2"/>
  <c r="BF245" i="2"/>
  <c r="BE245" i="2"/>
  <c r="T245" i="2"/>
  <c r="R245" i="2"/>
  <c r="P245" i="2"/>
  <c r="BK245" i="2"/>
  <c r="J245" i="2"/>
  <c r="BI243" i="2"/>
  <c r="BH243" i="2"/>
  <c r="BG243" i="2"/>
  <c r="BF243" i="2"/>
  <c r="BE243" i="2"/>
  <c r="T243" i="2"/>
  <c r="R243" i="2"/>
  <c r="P243" i="2"/>
  <c r="BK243" i="2"/>
  <c r="J243" i="2"/>
  <c r="BI241" i="2"/>
  <c r="BH241" i="2"/>
  <c r="BG241" i="2"/>
  <c r="BF241" i="2"/>
  <c r="BE241" i="2"/>
  <c r="T241" i="2"/>
  <c r="R241" i="2"/>
  <c r="P241" i="2"/>
  <c r="BK241" i="2"/>
  <c r="J241" i="2"/>
  <c r="BI239" i="2"/>
  <c r="BH239" i="2"/>
  <c r="BG239" i="2"/>
  <c r="BF239" i="2"/>
  <c r="BE239" i="2"/>
  <c r="T239" i="2"/>
  <c r="T238" i="2" s="1"/>
  <c r="R239" i="2"/>
  <c r="R238" i="2" s="1"/>
  <c r="P239" i="2"/>
  <c r="BK239" i="2"/>
  <c r="BK238" i="2" s="1"/>
  <c r="J238" i="2" s="1"/>
  <c r="J61" i="2" s="1"/>
  <c r="J239" i="2"/>
  <c r="BI230" i="2"/>
  <c r="BH230" i="2"/>
  <c r="BG230" i="2"/>
  <c r="BF230" i="2"/>
  <c r="T230" i="2"/>
  <c r="R230" i="2"/>
  <c r="P230" i="2"/>
  <c r="BK230" i="2"/>
  <c r="J230" i="2"/>
  <c r="BE230" i="2" s="1"/>
  <c r="BI227" i="2"/>
  <c r="BH227" i="2"/>
  <c r="BG227" i="2"/>
  <c r="BF227" i="2"/>
  <c r="T227" i="2"/>
  <c r="R227" i="2"/>
  <c r="P227" i="2"/>
  <c r="BK227" i="2"/>
  <c r="J227" i="2"/>
  <c r="BE227" i="2" s="1"/>
  <c r="BI223" i="2"/>
  <c r="BH223" i="2"/>
  <c r="BG223" i="2"/>
  <c r="BF223" i="2"/>
  <c r="T223" i="2"/>
  <c r="T222" i="2" s="1"/>
  <c r="R223" i="2"/>
  <c r="P223" i="2"/>
  <c r="P222" i="2" s="1"/>
  <c r="BK223" i="2"/>
  <c r="BK222" i="2" s="1"/>
  <c r="J222" i="2" s="1"/>
  <c r="J60" i="2" s="1"/>
  <c r="J223" i="2"/>
  <c r="BE223" i="2" s="1"/>
  <c r="BI221" i="2"/>
  <c r="BH221" i="2"/>
  <c r="BG221" i="2"/>
  <c r="BF221" i="2"/>
  <c r="BE221" i="2"/>
  <c r="T221" i="2"/>
  <c r="R221" i="2"/>
  <c r="P221" i="2"/>
  <c r="BK221" i="2"/>
  <c r="J221" i="2"/>
  <c r="BI220" i="2"/>
  <c r="BH220" i="2"/>
  <c r="BG220" i="2"/>
  <c r="BF220" i="2"/>
  <c r="BE220" i="2"/>
  <c r="T220" i="2"/>
  <c r="R220" i="2"/>
  <c r="P220" i="2"/>
  <c r="BK220" i="2"/>
  <c r="J220" i="2"/>
  <c r="BI219" i="2"/>
  <c r="BH219" i="2"/>
  <c r="BG219" i="2"/>
  <c r="BF219" i="2"/>
  <c r="BE219" i="2"/>
  <c r="T219" i="2"/>
  <c r="R219" i="2"/>
  <c r="P219" i="2"/>
  <c r="BK219" i="2"/>
  <c r="J219" i="2"/>
  <c r="BI218" i="2"/>
  <c r="BH218" i="2"/>
  <c r="BG218" i="2"/>
  <c r="BF218" i="2"/>
  <c r="BE218" i="2"/>
  <c r="T218" i="2"/>
  <c r="R218" i="2"/>
  <c r="P218" i="2"/>
  <c r="BK218" i="2"/>
  <c r="J218" i="2"/>
  <c r="BI210" i="2"/>
  <c r="BH210" i="2"/>
  <c r="BG210" i="2"/>
  <c r="BF210" i="2"/>
  <c r="BE210" i="2"/>
  <c r="T210" i="2"/>
  <c r="R210" i="2"/>
  <c r="P210" i="2"/>
  <c r="BK210" i="2"/>
  <c r="J210" i="2"/>
  <c r="BI208" i="2"/>
  <c r="BH208" i="2"/>
  <c r="BG208" i="2"/>
  <c r="BF208" i="2"/>
  <c r="BE208" i="2"/>
  <c r="T208" i="2"/>
  <c r="R208" i="2"/>
  <c r="R207" i="2" s="1"/>
  <c r="P208" i="2"/>
  <c r="P207" i="2" s="1"/>
  <c r="BK208" i="2"/>
  <c r="BK207" i="2" s="1"/>
  <c r="J207" i="2" s="1"/>
  <c r="J59" i="2" s="1"/>
  <c r="J208" i="2"/>
  <c r="BI186" i="2"/>
  <c r="BH186" i="2"/>
  <c r="F33" i="2" s="1"/>
  <c r="BC52" i="1" s="1"/>
  <c r="BG186" i="2"/>
  <c r="BF186" i="2"/>
  <c r="F31" i="2" s="1"/>
  <c r="BA52" i="1" s="1"/>
  <c r="T186" i="2"/>
  <c r="T185" i="2" s="1"/>
  <c r="T184" i="2" s="1"/>
  <c r="R186" i="2"/>
  <c r="R185" i="2" s="1"/>
  <c r="R184" i="2" s="1"/>
  <c r="P186" i="2"/>
  <c r="P185" i="2" s="1"/>
  <c r="BK186" i="2"/>
  <c r="BK185" i="2" s="1"/>
  <c r="BK184" i="2" s="1"/>
  <c r="J186" i="2"/>
  <c r="BE186" i="2" s="1"/>
  <c r="J179" i="2"/>
  <c r="F179" i="2"/>
  <c r="J177" i="2"/>
  <c r="F177" i="2"/>
  <c r="E175" i="2"/>
  <c r="F52" i="2"/>
  <c r="J51" i="2"/>
  <c r="F51" i="2"/>
  <c r="F49" i="2"/>
  <c r="E47" i="2"/>
  <c r="J18" i="2"/>
  <c r="E18" i="2"/>
  <c r="F180" i="2" s="1"/>
  <c r="J17" i="2"/>
  <c r="J12" i="2"/>
  <c r="J49" i="2" s="1"/>
  <c r="E7" i="2"/>
  <c r="E173" i="2" s="1"/>
  <c r="AS51" i="1"/>
  <c r="L47" i="1"/>
  <c r="AM46" i="1"/>
  <c r="L46" i="1"/>
  <c r="AM44" i="1"/>
  <c r="L44" i="1"/>
  <c r="L42" i="1"/>
  <c r="L41" i="1"/>
  <c r="J417" i="2" l="1"/>
  <c r="J73" i="2" s="1"/>
  <c r="J462" i="2"/>
  <c r="J77" i="2" s="1"/>
  <c r="BK455" i="2"/>
  <c r="J455" i="2" s="1"/>
  <c r="J75" i="2" s="1"/>
  <c r="J685" i="2"/>
  <c r="J97" i="2" s="1"/>
  <c r="J765" i="2"/>
  <c r="J101" i="2" s="1"/>
  <c r="BK702" i="2"/>
  <c r="J702" i="2" s="1"/>
  <c r="J99" i="2" s="1"/>
  <c r="J184" i="2"/>
  <c r="J57" i="2" s="1"/>
  <c r="F30" i="2"/>
  <c r="AZ52" i="1" s="1"/>
  <c r="J30" i="2"/>
  <c r="AV52" i="1" s="1"/>
  <c r="P184" i="2"/>
  <c r="J983" i="2"/>
  <c r="J111" i="2" s="1"/>
  <c r="BK982" i="2"/>
  <c r="J982" i="2" s="1"/>
  <c r="J110" i="2" s="1"/>
  <c r="J1005" i="2"/>
  <c r="J117" i="2" s="1"/>
  <c r="BK1004" i="2"/>
  <c r="J1004" i="2" s="1"/>
  <c r="J116" i="2" s="1"/>
  <c r="E45" i="2"/>
  <c r="R597" i="2"/>
  <c r="BK858" i="2"/>
  <c r="J1078" i="2"/>
  <c r="J121" i="2" s="1"/>
  <c r="BK1077" i="2"/>
  <c r="J1077" i="2" s="1"/>
  <c r="J120" i="2" s="1"/>
  <c r="J1284" i="2"/>
  <c r="J141" i="2" s="1"/>
  <c r="BK1270" i="2"/>
  <c r="J1270" i="2" s="1"/>
  <c r="J139" i="2" s="1"/>
  <c r="R455" i="2"/>
  <c r="P684" i="2"/>
  <c r="R702" i="2"/>
  <c r="R684" i="2" s="1"/>
  <c r="R678" i="2" s="1"/>
  <c r="T1183" i="2"/>
  <c r="F32" i="2"/>
  <c r="BB52" i="1" s="1"/>
  <c r="F34" i="2"/>
  <c r="BD52" i="1" s="1"/>
  <c r="P857" i="2"/>
  <c r="P678" i="2" s="1"/>
  <c r="T857" i="2"/>
  <c r="P982" i="2"/>
  <c r="T982" i="2"/>
  <c r="P1004" i="2"/>
  <c r="T1004" i="2"/>
  <c r="P1077" i="2"/>
  <c r="P998" i="2" s="1"/>
  <c r="T1077" i="2"/>
  <c r="T998" i="2" s="1"/>
  <c r="J1143" i="2"/>
  <c r="J128" i="2" s="1"/>
  <c r="BK1142" i="2"/>
  <c r="J1142" i="2" s="1"/>
  <c r="J127" i="2" s="1"/>
  <c r="R1142" i="2"/>
  <c r="R998" i="2" s="1"/>
  <c r="J1184" i="2"/>
  <c r="J133" i="2" s="1"/>
  <c r="BK1183" i="2"/>
  <c r="J1183" i="2" s="1"/>
  <c r="J132" i="2" s="1"/>
  <c r="R1183" i="2"/>
  <c r="J1221" i="2"/>
  <c r="J137" i="2" s="1"/>
  <c r="BK1220" i="2"/>
  <c r="J1220" i="2" s="1"/>
  <c r="J136" i="2" s="1"/>
  <c r="P1293" i="2"/>
  <c r="P1270" i="2" s="1"/>
  <c r="T1293" i="2"/>
  <c r="T1270" i="2" s="1"/>
  <c r="P1481" i="2"/>
  <c r="T1481" i="2"/>
  <c r="P1649" i="2"/>
  <c r="T1649" i="2"/>
  <c r="P1655" i="2"/>
  <c r="T1655" i="2"/>
  <c r="P1686" i="2"/>
  <c r="T1686" i="2"/>
  <c r="J1759" i="2"/>
  <c r="J163" i="2" s="1"/>
  <c r="BK1758" i="2"/>
  <c r="J1758" i="2" s="1"/>
  <c r="J162" i="2" s="1"/>
  <c r="J31" i="2"/>
  <c r="AW52" i="1" s="1"/>
  <c r="P1183" i="2"/>
  <c r="J91" i="3"/>
  <c r="J57" i="3" s="1"/>
  <c r="BK90" i="3"/>
  <c r="J90" i="3" s="1"/>
  <c r="R91" i="3"/>
  <c r="P86" i="4"/>
  <c r="AU54" i="1" s="1"/>
  <c r="T86" i="4"/>
  <c r="R80" i="5"/>
  <c r="R83" i="6"/>
  <c r="R82" i="6" s="1"/>
  <c r="J89" i="8"/>
  <c r="J58" i="8" s="1"/>
  <c r="BK88" i="8"/>
  <c r="R1270" i="2"/>
  <c r="J30" i="3"/>
  <c r="AV53" i="1" s="1"/>
  <c r="AT53" i="1" s="1"/>
  <c r="J92" i="3"/>
  <c r="J58" i="3" s="1"/>
  <c r="R143" i="3"/>
  <c r="BK86" i="4"/>
  <c r="J86" i="4" s="1"/>
  <c r="J31" i="5"/>
  <c r="AW55" i="1" s="1"/>
  <c r="J81" i="5"/>
  <c r="J57" i="5" s="1"/>
  <c r="BK80" i="5"/>
  <c r="J80" i="5" s="1"/>
  <c r="T80" i="5"/>
  <c r="F31" i="6"/>
  <c r="BA56" i="1" s="1"/>
  <c r="J30" i="7"/>
  <c r="AV57" i="1" s="1"/>
  <c r="F30" i="7"/>
  <c r="AZ57" i="1" s="1"/>
  <c r="T85" i="7"/>
  <c r="T84" i="7" s="1"/>
  <c r="J81" i="8"/>
  <c r="J49" i="8"/>
  <c r="F52" i="8"/>
  <c r="F84" i="8"/>
  <c r="J119" i="8"/>
  <c r="J64" i="8" s="1"/>
  <c r="BK118" i="8"/>
  <c r="J118" i="8" s="1"/>
  <c r="J63" i="8" s="1"/>
  <c r="J131" i="8"/>
  <c r="J66" i="8" s="1"/>
  <c r="BK130" i="8"/>
  <c r="J130" i="8" s="1"/>
  <c r="J65" i="8" s="1"/>
  <c r="F30" i="9"/>
  <c r="AZ59" i="1" s="1"/>
  <c r="J30" i="9"/>
  <c r="AV59" i="1" s="1"/>
  <c r="AT59" i="1" s="1"/>
  <c r="R84" i="9"/>
  <c r="R83" i="9" s="1"/>
  <c r="J87" i="11"/>
  <c r="J57" i="11" s="1"/>
  <c r="BK86" i="11"/>
  <c r="J86" i="11" s="1"/>
  <c r="J30" i="11"/>
  <c r="AV61" i="1" s="1"/>
  <c r="F30" i="11"/>
  <c r="AZ61" i="1" s="1"/>
  <c r="J49" i="3"/>
  <c r="F87" i="3"/>
  <c r="F31" i="3"/>
  <c r="BA53" i="1" s="1"/>
  <c r="BA51" i="1" s="1"/>
  <c r="E45" i="4"/>
  <c r="J31" i="4"/>
  <c r="AW54" i="1" s="1"/>
  <c r="AT54" i="1" s="1"/>
  <c r="F33" i="4"/>
  <c r="BC54" i="1" s="1"/>
  <c r="BC51" i="1" s="1"/>
  <c r="F30" i="4"/>
  <c r="AZ54" i="1" s="1"/>
  <c r="F30" i="5"/>
  <c r="AZ55" i="1" s="1"/>
  <c r="F32" i="5"/>
  <c r="BB55" i="1" s="1"/>
  <c r="F34" i="5"/>
  <c r="BD55" i="1" s="1"/>
  <c r="J30" i="5"/>
  <c r="AV55" i="1" s="1"/>
  <c r="AT55" i="1" s="1"/>
  <c r="E45" i="6"/>
  <c r="J30" i="6"/>
  <c r="AV56" i="1" s="1"/>
  <c r="AT56" i="1" s="1"/>
  <c r="F30" i="6"/>
  <c r="AZ56" i="1" s="1"/>
  <c r="J84" i="6"/>
  <c r="J58" i="6" s="1"/>
  <c r="BK83" i="6"/>
  <c r="P98" i="7"/>
  <c r="P85" i="7" s="1"/>
  <c r="P84" i="7" s="1"/>
  <c r="AU57" i="1" s="1"/>
  <c r="F30" i="8"/>
  <c r="AZ58" i="1" s="1"/>
  <c r="F33" i="9"/>
  <c r="BC59" i="1" s="1"/>
  <c r="BK84" i="9"/>
  <c r="T84" i="10"/>
  <c r="T83" i="10" s="1"/>
  <c r="T82" i="10" s="1"/>
  <c r="J31" i="7"/>
  <c r="AW57" i="1" s="1"/>
  <c r="F33" i="7"/>
  <c r="BC57" i="1" s="1"/>
  <c r="J86" i="7"/>
  <c r="J58" i="7" s="1"/>
  <c r="BK85" i="7"/>
  <c r="J31" i="8"/>
  <c r="AW58" i="1" s="1"/>
  <c r="AT58" i="1" s="1"/>
  <c r="F33" i="8"/>
  <c r="BC58" i="1" s="1"/>
  <c r="P110" i="8"/>
  <c r="P88" i="8" s="1"/>
  <c r="P87" i="8" s="1"/>
  <c r="AU58" i="1" s="1"/>
  <c r="T110" i="8"/>
  <c r="T88" i="8" s="1"/>
  <c r="P133" i="8"/>
  <c r="T133" i="8"/>
  <c r="T130" i="8" s="1"/>
  <c r="P130" i="8"/>
  <c r="F31" i="9"/>
  <c r="BA59" i="1" s="1"/>
  <c r="P100" i="9"/>
  <c r="P84" i="9" s="1"/>
  <c r="P83" i="9" s="1"/>
  <c r="AU59" i="1" s="1"/>
  <c r="T100" i="9"/>
  <c r="T84" i="9" s="1"/>
  <c r="T83" i="9" s="1"/>
  <c r="P115" i="9"/>
  <c r="T115" i="9"/>
  <c r="F30" i="10"/>
  <c r="AZ60" i="1" s="1"/>
  <c r="P84" i="10"/>
  <c r="P83" i="10" s="1"/>
  <c r="P82" i="10" s="1"/>
  <c r="AU60" i="1" s="1"/>
  <c r="J30" i="10"/>
  <c r="AV60" i="1" s="1"/>
  <c r="J85" i="10"/>
  <c r="J59" i="10" s="1"/>
  <c r="BK84" i="10"/>
  <c r="E76" i="11"/>
  <c r="E45" i="11"/>
  <c r="F31" i="10"/>
  <c r="BA60" i="1" s="1"/>
  <c r="J31" i="10"/>
  <c r="AW60" i="1" s="1"/>
  <c r="P86" i="11"/>
  <c r="AU61" i="1" s="1"/>
  <c r="T86" i="11"/>
  <c r="J31" i="11"/>
  <c r="AW61" i="1" s="1"/>
  <c r="F31" i="11"/>
  <c r="BA61" i="1" s="1"/>
  <c r="J83" i="12"/>
  <c r="J58" i="12" s="1"/>
  <c r="BK82" i="12"/>
  <c r="R82" i="12"/>
  <c r="R81" i="12" s="1"/>
  <c r="J30" i="12"/>
  <c r="AV62" i="1" s="1"/>
  <c r="AT62" i="1" s="1"/>
  <c r="J49" i="12"/>
  <c r="E71" i="12"/>
  <c r="F78" i="12"/>
  <c r="F30" i="12"/>
  <c r="AZ62" i="1" s="1"/>
  <c r="F31" i="12"/>
  <c r="BA62" i="1" s="1"/>
  <c r="W29" i="1" l="1"/>
  <c r="AY51" i="1"/>
  <c r="R416" i="2"/>
  <c r="R183" i="2" s="1"/>
  <c r="T87" i="8"/>
  <c r="W27" i="1"/>
  <c r="AW51" i="1"/>
  <c r="AK27" i="1" s="1"/>
  <c r="J82" i="12"/>
  <c r="J57" i="12" s="1"/>
  <c r="BK81" i="12"/>
  <c r="J81" i="12" s="1"/>
  <c r="BK83" i="10"/>
  <c r="J84" i="10"/>
  <c r="J58" i="10" s="1"/>
  <c r="AT60" i="1"/>
  <c r="J84" i="9"/>
  <c r="J57" i="9" s="1"/>
  <c r="BK83" i="9"/>
  <c r="J83" i="9" s="1"/>
  <c r="J83" i="6"/>
  <c r="J57" i="6" s="1"/>
  <c r="BK82" i="6"/>
  <c r="J82" i="6" s="1"/>
  <c r="J27" i="11"/>
  <c r="J56" i="11"/>
  <c r="AT57" i="1"/>
  <c r="J27" i="4"/>
  <c r="J56" i="4"/>
  <c r="J56" i="3"/>
  <c r="J27" i="3"/>
  <c r="T1654" i="2"/>
  <c r="T678" i="2"/>
  <c r="BD51" i="1"/>
  <c r="W30" i="1" s="1"/>
  <c r="J858" i="2"/>
  <c r="J105" i="2" s="1"/>
  <c r="BK857" i="2"/>
  <c r="BK998" i="2"/>
  <c r="J998" i="2" s="1"/>
  <c r="J115" i="2" s="1"/>
  <c r="AT52" i="1"/>
  <c r="J85" i="7"/>
  <c r="J57" i="7" s="1"/>
  <c r="BK84" i="7"/>
  <c r="J84" i="7" s="1"/>
  <c r="AT61" i="1"/>
  <c r="J56" i="5"/>
  <c r="J27" i="5"/>
  <c r="BK87" i="8"/>
  <c r="J87" i="8" s="1"/>
  <c r="J88" i="8"/>
  <c r="J57" i="8" s="1"/>
  <c r="R90" i="3"/>
  <c r="P1654" i="2"/>
  <c r="P416" i="2" s="1"/>
  <c r="P183" i="2" s="1"/>
  <c r="AU52" i="1" s="1"/>
  <c r="AU51" i="1" s="1"/>
  <c r="BB51" i="1"/>
  <c r="AZ51" i="1"/>
  <c r="BK684" i="2"/>
  <c r="J684" i="2" s="1"/>
  <c r="J96" i="2" s="1"/>
  <c r="W26" i="1" l="1"/>
  <c r="AV51" i="1"/>
  <c r="W28" i="1"/>
  <c r="AX51" i="1"/>
  <c r="J27" i="8"/>
  <c r="J56" i="8"/>
  <c r="J27" i="7"/>
  <c r="J56" i="7"/>
  <c r="J857" i="2"/>
  <c r="J104" i="2" s="1"/>
  <c r="BK678" i="2"/>
  <c r="AG54" i="1"/>
  <c r="AN54" i="1" s="1"/>
  <c r="J36" i="4"/>
  <c r="J27" i="6"/>
  <c r="J56" i="6"/>
  <c r="J56" i="9"/>
  <c r="J27" i="9"/>
  <c r="J83" i="10"/>
  <c r="J57" i="10" s="1"/>
  <c r="BK82" i="10"/>
  <c r="J82" i="10" s="1"/>
  <c r="AG55" i="1"/>
  <c r="AN55" i="1" s="1"/>
  <c r="J36" i="5"/>
  <c r="T416" i="2"/>
  <c r="T183" i="2" s="1"/>
  <c r="AG53" i="1"/>
  <c r="AN53" i="1" s="1"/>
  <c r="J36" i="3"/>
  <c r="AG61" i="1"/>
  <c r="AN61" i="1" s="1"/>
  <c r="J36" i="11"/>
  <c r="J27" i="12"/>
  <c r="J56" i="12"/>
  <c r="AG62" i="1" l="1"/>
  <c r="AN62" i="1" s="1"/>
  <c r="J36" i="12"/>
  <c r="J56" i="10"/>
  <c r="J27" i="10"/>
  <c r="J36" i="9"/>
  <c r="AG59" i="1"/>
  <c r="AN59" i="1" s="1"/>
  <c r="J678" i="2"/>
  <c r="J95" i="2" s="1"/>
  <c r="BK416" i="2"/>
  <c r="AT51" i="1"/>
  <c r="AK26" i="1"/>
  <c r="AG56" i="1"/>
  <c r="AN56" i="1" s="1"/>
  <c r="J36" i="6"/>
  <c r="AG57" i="1"/>
  <c r="AN57" i="1" s="1"/>
  <c r="J36" i="7"/>
  <c r="AG58" i="1"/>
  <c r="AN58" i="1" s="1"/>
  <c r="J36" i="8"/>
  <c r="J416" i="2" l="1"/>
  <c r="J72" i="2" s="1"/>
  <c r="BK183" i="2"/>
  <c r="J183" i="2" s="1"/>
  <c r="J36" i="10"/>
  <c r="AG60" i="1"/>
  <c r="AN60" i="1" s="1"/>
  <c r="J56" i="2" l="1"/>
  <c r="J27" i="2"/>
  <c r="J36" i="2" l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<sst xmlns="http://schemas.openxmlformats.org/spreadsheetml/2006/main" count="28346" uniqueCount="5593">
  <si>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</si>
  <si>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</si>
  <si>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</si>
  <si>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</si>
  <si>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</si>
  <si>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</si>
  <si>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</si>
  <si>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{382bf89c-d027-444c-be7c-be2812927cf5}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</si>
  <si>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</si>
  <si>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</si>
  <si>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</si>
  <si>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</si>
  <si>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</si>
  <si>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</si>
  <si>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</si>
  <si>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</si>
  <si>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</si>
  <si>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17-074-II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</si>
  <si>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</si>
  <si>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</si>
  <si>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 xml:space="preserve"> Památník J.A. Komenského ve Fulneku- živé muzeum II - ZD</t>
  </si>
  <si>
    <t>KSO:</t>
  </si>
  <si>
    <t>801 45</t>
  </si>
  <si>
    <t>CC-CZ:</t>
  </si>
  <si>
    <t>Místo:</t>
  </si>
  <si>
    <t>Sborová 80, FulneK</t>
  </si>
  <si>
    <t>Datum:</t>
  </si>
  <si>
    <t>5. 4. 2018</t>
  </si>
  <si>
    <t>Zadavatel:</t>
  </si>
  <si>
    <t>IČ:</t>
  </si>
  <si>
    <t>MUZEUM NOVOJIČÍNSKA, příspěvková org., N</t>
  </si>
  <si>
    <t>DIČ:</t>
  </si>
  <si>
    <t>Uchazeč:</t>
  </si>
  <si>
    <t>Vyplň údaj</t>
  </si>
  <si>
    <t>Projektant:</t>
  </si>
  <si>
    <t>14581213</t>
  </si>
  <si>
    <t>TOMEŠ Petr ing., Raisova 5, Ova-Mar. Hory</t>
  </si>
  <si>
    <t>True</t>
  </si>
  <si>
    <t>Poznámka:</t>
  </si>
  <si>
    <t>úprava rozpočtu 059/2017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</si>
  <si>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</si>
  <si>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</si>
  <si>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</si>
  <si>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</si>
  <si>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</si>
  <si>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</si>
  <si>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</si>
  <si>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</si>
  <si>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</si>
  <si>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</si>
  <si>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</si>
  <si>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</si>
  <si>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</si>
  <si>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</si>
  <si>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</si>
  <si>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</si>
  <si>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</si>
  <si>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</si>
  <si>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</si>
  <si>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</si>
  <si>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</si>
  <si>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</si>
  <si>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</si>
  <si>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</si>
  <si>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</si>
  <si>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</si>
  <si>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</si>
  <si>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</si>
  <si>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</si>
  <si>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</si>
  <si>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</si>
  <si>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</si>
  <si>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</si>
  <si>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</si>
  <si>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</si>
  <si>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</si>
  <si>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</si>
  <si>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</si>
  <si>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</si>
  <si>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074-01-II</t>
  </si>
  <si>
    <t>SO 01 Budova muzea a kaple</t>
  </si>
  <si>
    <t>STA</t>
  </si>
  <si>
    <t>1</t>
  </si>
  <si>
    <t>{2589f323-172e-4069-9213-863e19398a5b}</t>
  </si>
  <si>
    <t>2</t>
  </si>
  <si>
    <t>074-02-II</t>
  </si>
  <si>
    <t>SO 02 Stavební úpravy pronajaté části</t>
  </si>
  <si>
    <t>{5c49cd9e-19d4-40e8-9489-f9d2501b4d01}</t>
  </si>
  <si>
    <t>074-03-II</t>
  </si>
  <si>
    <t>SO 03 Venkovní schodiště</t>
  </si>
  <si>
    <t>{b3d55af3-fc88-4e42-95b5-9a6f0844735c}</t>
  </si>
  <si>
    <t>074-04-II</t>
  </si>
  <si>
    <t>SO 04 Úprava oplocení</t>
  </si>
  <si>
    <t>{97460fbf-4f32-4d1f-8cd8-7dd3cb0f9d21}</t>
  </si>
  <si>
    <t>815 2</t>
  </si>
  <si>
    <t>074-05-II</t>
  </si>
  <si>
    <t>SO 05 Přípojka deštové kanalizace</t>
  </si>
  <si>
    <t>{806149ef-d494-4e3b-83a6-fd9a24150099}</t>
  </si>
  <si>
    <t>827 29</t>
  </si>
  <si>
    <t>074-06-II</t>
  </si>
  <si>
    <t>SO 06 Přípojka splaškové kanalizace</t>
  </si>
  <si>
    <t>{2fcb9582-d6ca-4f74-a838-70ab30513cf7}</t>
  </si>
  <si>
    <t>074-07-II</t>
  </si>
  <si>
    <t>SO 07 Středotlaká přípojka a venkovní OPZ</t>
  </si>
  <si>
    <t>{67fee586-1b13-492f-b539-938f8bc1ef4d}</t>
  </si>
  <si>
    <t>827 59</t>
  </si>
  <si>
    <t>074-08-II</t>
  </si>
  <si>
    <t>SO 08 Přípojka vody</t>
  </si>
  <si>
    <t>{c3a63817-9abd-4ff6-839c-c27841df5454}</t>
  </si>
  <si>
    <t>827 19</t>
  </si>
  <si>
    <t>074-09-II</t>
  </si>
  <si>
    <t>SO 09 Přípojka NN</t>
  </si>
  <si>
    <t>{84840481-d3a7-470e-8811-e64de45eee33}</t>
  </si>
  <si>
    <t>828 13</t>
  </si>
  <si>
    <t>074-10-II</t>
  </si>
  <si>
    <t>SO 10 Venkovní zpevněné plochy</t>
  </si>
  <si>
    <t>{6c5c4874-b090-4d78-8a88-01f798bc8c1d}</t>
  </si>
  <si>
    <t>822 52</t>
  </si>
  <si>
    <t>074-11-II</t>
  </si>
  <si>
    <t>SO 11 VRN + OR</t>
  </si>
  <si>
    <t>{7003fd2b-444f-47c9-9ddb-7d80b04942fb}</t>
  </si>
  <si>
    <t xml:space="preserve"> </t>
  </si>
  <si>
    <t>1) Krycí list soupisu</t>
  </si>
  <si>
    <t>2) Rekapitulace</t>
  </si>
  <si>
    <t>3) Soupis prací</t>
  </si>
  <si>
    <t>Zpět na list:</t>
  </si>
  <si>
    <t>Rekapitulace stavby</t>
  </si>
  <si>
    <t>be1</t>
  </si>
  <si>
    <t>1,2</t>
  </si>
  <si>
    <t>dlP</t>
  </si>
  <si>
    <t>103,31</t>
  </si>
  <si>
    <t>KRYCÍ LIST SOUPISU</t>
  </si>
  <si>
    <t>kd</t>
  </si>
  <si>
    <t>30,6</t>
  </si>
  <si>
    <t>ko</t>
  </si>
  <si>
    <t>78,96</t>
  </si>
  <si>
    <t>m331z</t>
  </si>
  <si>
    <t>343,86</t>
  </si>
  <si>
    <t>palPo</t>
  </si>
  <si>
    <t>109,94</t>
  </si>
  <si>
    <t>Objekt:</t>
  </si>
  <si>
    <t>ryK1</t>
  </si>
  <si>
    <t>3</t>
  </si>
  <si>
    <t>074-01-II - SO 01 Budova muzea a kaple</t>
  </si>
  <si>
    <t>rZt</t>
  </si>
  <si>
    <t>220</t>
  </si>
  <si>
    <t>so1</t>
  </si>
  <si>
    <t>61</t>
  </si>
  <si>
    <t>so2</t>
  </si>
  <si>
    <t>45</t>
  </si>
  <si>
    <t>Sborová 80, Fulnek</t>
  </si>
  <si>
    <t>vo20</t>
  </si>
  <si>
    <t>vo40</t>
  </si>
  <si>
    <t>30</t>
  </si>
  <si>
    <t>wc</t>
  </si>
  <si>
    <t>wcTP</t>
  </si>
  <si>
    <t>úprava rozpočtu 059-01/2017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</si>
  <si>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</si>
  <si>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</si>
  <si>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</si>
  <si>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</si>
  <si>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</si>
  <si>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</si>
  <si>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</si>
  <si>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Základy a zvláštní zakládání</t>
  </si>
  <si>
    <t xml:space="preserve">    3 - Svislé a kompletní konstrukce</t>
  </si>
  <si>
    <t xml:space="preserve">    4 - Vodorovné konstrukce</t>
  </si>
  <si>
    <t xml:space="preserve">    43 - Schodiště</t>
  </si>
  <si>
    <t xml:space="preserve">    61 - Upravy povrchů vnitřní</t>
  </si>
  <si>
    <t xml:space="preserve">    62 - Úpravy povrchů vnější</t>
  </si>
  <si>
    <t xml:space="preserve">    63 - Podlahy a podlahové konstrukce</t>
  </si>
  <si>
    <t xml:space="preserve">    94 - Lešení a stavební výtahy</t>
  </si>
  <si>
    <t xml:space="preserve">    95 - Dokončovací konstrukce na pozemních stavbách</t>
  </si>
  <si>
    <t xml:space="preserve">    96 - Bourání konstrukcí</t>
  </si>
  <si>
    <t xml:space="preserve">    97 - Prorážení otvorů</t>
  </si>
  <si>
    <t xml:space="preserve">    997 - Přesun sutě</t>
  </si>
  <si>
    <t xml:space="preserve">    998 - Přesun hmot</t>
  </si>
  <si>
    <t>PSV - Práce a dodávky PSV</t>
  </si>
  <si>
    <t xml:space="preserve">    711 - Izolace proti vodě</t>
  </si>
  <si>
    <t xml:space="preserve">    713 - Izolace tepelné</t>
  </si>
  <si>
    <t xml:space="preserve">    721-01 - Zdravotechnika</t>
  </si>
  <si>
    <t xml:space="preserve">      721-02 - ZTI - 1. Zemní práce pro</t>
  </si>
  <si>
    <t xml:space="preserve">      721-03 - ZTI - 17. Konstrukce ze zemin</t>
  </si>
  <si>
    <t xml:space="preserve">      721-04 - ZTI - 721-725 Demontáže </t>
  </si>
  <si>
    <t xml:space="preserve">      721-05 - ZTI - Stavební práce</t>
  </si>
  <si>
    <t xml:space="preserve">      721-06 - ZTI - 713 Izolace tepelné</t>
  </si>
  <si>
    <t xml:space="preserve">      721-07 - ZTI - 721 Vnitřní kanalizace</t>
  </si>
  <si>
    <t xml:space="preserve">      721-08 - ZTI - 722 Vnitřní vodovod</t>
  </si>
  <si>
    <t xml:space="preserve">      721-09 - ZTI - 723 Vnitřní plynovod</t>
  </si>
  <si>
    <t xml:space="preserve">      721-10 - ZTI - 725 - Zařizovací předměty</t>
  </si>
  <si>
    <t xml:space="preserve">      721-11 - ZTI - 734 Armatury</t>
  </si>
  <si>
    <t xml:space="preserve">      721-12 - ZTI - Ostatní náklady</t>
  </si>
  <si>
    <t xml:space="preserve">    731.1 - Ústřední vytápění </t>
  </si>
  <si>
    <t xml:space="preserve">      731.1-01 - Ústřední vytápění  - 713 Izolace tepelné</t>
  </si>
  <si>
    <t xml:space="preserve">      731.1-02 - Ústřední vytápění - 732 Strojovny</t>
  </si>
  <si>
    <t xml:space="preserve">      731.1-03 - Ústřední vytápění - 733 Rozvod potrubí</t>
  </si>
  <si>
    <t xml:space="preserve">      731.1-04 - Ústřední vytápění - 734 Armatury</t>
  </si>
  <si>
    <t xml:space="preserve">      731.1-05 - Ústřední vytápění - 735 Otopná tělesa</t>
  </si>
  <si>
    <t xml:space="preserve">      731.1-06 - Ústřední vytápění - 799 Ostatní</t>
  </si>
  <si>
    <t xml:space="preserve">      731.1-07 - Ústřední vytápění - 999 Poplatky za skládky</t>
  </si>
  <si>
    <t xml:space="preserve">    741 - Elektroinstalace - silnoproud</t>
  </si>
  <si>
    <t xml:space="preserve">      741-01 - Rozvaděče</t>
  </si>
  <si>
    <t xml:space="preserve">        741-02 - 1. Rozvaděč elektroměrový označený RE - typ ES 212+100/PVP7P, do výklenku  ....</t>
  </si>
  <si>
    <t xml:space="preserve">        741-03 - 2. Ovládací skříň MS 1</t>
  </si>
  <si>
    <t xml:space="preserve">        741-04 - 3. Skříňový rozvaděč o rozměrech 1000x2000x300 mm, krytí IP40/20   SOUSTAVA - 3 NPE AC 50 Hz, 230/40</t>
  </si>
  <si>
    <t xml:space="preserve">          741-05 - Rozvaděč označený HR</t>
  </si>
  <si>
    <t xml:space="preserve">          741-06 - Ovládací přístroje systému Ego-n</t>
  </si>
  <si>
    <t xml:space="preserve">          741-07 - Ovládací přístroje systému DALI</t>
  </si>
  <si>
    <t xml:space="preserve">      741-08 - Elektromontáže - montáž</t>
  </si>
  <si>
    <t xml:space="preserve">      741-09 - NOSNÝ  MATERIÁL</t>
  </si>
  <si>
    <t xml:space="preserve">        741-10 - Nosný materiál</t>
  </si>
  <si>
    <t xml:space="preserve">        741-11 - Příslušenství DALI</t>
  </si>
  <si>
    <t xml:space="preserve">        741-12 - Podružný materiál</t>
  </si>
  <si>
    <t xml:space="preserve">      741-13 - Elektromontáže - Pomocné stavební práce</t>
  </si>
  <si>
    <t xml:space="preserve">      741-14 - Elektromontáže - Zemní práce</t>
  </si>
  <si>
    <t xml:space="preserve">      741-15 - Elektromontáže - Mechanismy</t>
  </si>
  <si>
    <t xml:space="preserve">        741-16 - Montážní stroje a mechanismy včetně osádek</t>
  </si>
  <si>
    <t xml:space="preserve">        741-17 - Hlava III. - HZS</t>
  </si>
  <si>
    <t xml:space="preserve">      741-18 - Elektromontáže - demontáže</t>
  </si>
  <si>
    <t xml:space="preserve">      741-19 - Elektromontáže - ostatní náklady</t>
  </si>
  <si>
    <t xml:space="preserve">    742 - Elektroinstalace - slaboproud</t>
  </si>
  <si>
    <t xml:space="preserve">      742-01 - 1. EPS - Elektrická požární signalizace</t>
  </si>
  <si>
    <t xml:space="preserve">        742-02 - Hardware EPS</t>
  </si>
  <si>
    <t xml:space="preserve">        742-03 - Kabelové trasy a kabely EPS</t>
  </si>
  <si>
    <t xml:space="preserve">        742-04 - Ostatní</t>
  </si>
  <si>
    <t xml:space="preserve">      742-05 - 2. SK - Strukturovaná kabeláž</t>
  </si>
  <si>
    <t xml:space="preserve">        742-06 - Přípojné místo</t>
  </si>
  <si>
    <t xml:space="preserve">        742-07 - Rozvaděč DR-1</t>
  </si>
  <si>
    <t xml:space="preserve">        742-08 - Propojovací kabely</t>
  </si>
  <si>
    <t xml:space="preserve">        742-09 - Telekomunikační materiál</t>
  </si>
  <si>
    <t xml:space="preserve">        742-10 - Kabely</t>
  </si>
  <si>
    <t xml:space="preserve">        742-11 - Ostatní</t>
  </si>
  <si>
    <t xml:space="preserve">      742-12 - PZTS - Poplachový zabezpečovací a tísňový systém</t>
  </si>
  <si>
    <t xml:space="preserve">        742-13 - Hardware PZTS</t>
  </si>
  <si>
    <t xml:space="preserve">        742-14 - Neobsazeno</t>
  </si>
  <si>
    <t xml:space="preserve">        742-15 - Kabely PZTS</t>
  </si>
  <si>
    <t xml:space="preserve">        742-16 - Ostatní</t>
  </si>
  <si>
    <t xml:space="preserve">      742-17 - 4. CCTV - Kamerový systém IP</t>
  </si>
  <si>
    <t xml:space="preserve">        742-18 - Hardware CCTV</t>
  </si>
  <si>
    <t xml:space="preserve">        742-19 - Kabely</t>
  </si>
  <si>
    <t xml:space="preserve">        742-20 - Ostatní</t>
  </si>
  <si>
    <t xml:space="preserve">      742-21 - 5. KT - Kabelové trasy</t>
  </si>
  <si>
    <t xml:space="preserve">        742-22 - Elektroinstalační materiál</t>
  </si>
  <si>
    <t xml:space="preserve">      742-23 - Slaboproud - Ostatní náklady </t>
  </si>
  <si>
    <t xml:space="preserve">    751 - Vzduchotechnika</t>
  </si>
  <si>
    <t xml:space="preserve">      751-1 - Zařízení č. 1 - Větrání sociálního zázemí pro veřejnost</t>
  </si>
  <si>
    <t xml:space="preserve">      751-2 - Zařízení č. 2 - Větrání sociální zázemí zaměstnanců</t>
  </si>
  <si>
    <t xml:space="preserve">      751-3 - Pomocný materiál a práce</t>
  </si>
  <si>
    <t xml:space="preserve">    762 - Konstrukce tesařské</t>
  </si>
  <si>
    <t xml:space="preserve">    7621 - Konstrukce tesařské - demontáže</t>
  </si>
  <si>
    <t xml:space="preserve">    764 - Konstrukce klempířské</t>
  </si>
  <si>
    <t xml:space="preserve">    765 - Krytiny tvrdé</t>
  </si>
  <si>
    <t xml:space="preserve">    766 - Konstrukce truhlářské</t>
  </si>
  <si>
    <t xml:space="preserve">    767 - Konstrukce zámečnické</t>
  </si>
  <si>
    <t xml:space="preserve">    771 - Podlahy z dlaždic a obklady</t>
  </si>
  <si>
    <t xml:space="preserve">    772 - Kamenné  dlažby</t>
  </si>
  <si>
    <t xml:space="preserve">    781 - Obklady keramické</t>
  </si>
  <si>
    <t xml:space="preserve">    782 - Konstrukce z přírodního kamene</t>
  </si>
  <si>
    <t xml:space="preserve">    782.1 - Kamenické prvky - restaurování</t>
  </si>
  <si>
    <t xml:space="preserve">      782.1-1 - 1. Vstupní kamenný portál</t>
  </si>
  <si>
    <t xml:space="preserve">      782.1-2 - 2. Portál v patře</t>
  </si>
  <si>
    <t xml:space="preserve">      782.1-3 - 3. Kamenná studna</t>
  </si>
  <si>
    <t xml:space="preserve">      782.1-4 - 4. Kamenné zdivo</t>
  </si>
  <si>
    <t xml:space="preserve">      782.1-5 - 5. Restaurátorská zpráva</t>
  </si>
  <si>
    <t xml:space="preserve">    783 - Nátěry</t>
  </si>
  <si>
    <t xml:space="preserve">    784 - Malby</t>
  </si>
  <si>
    <t xml:space="preserve">    799 - Ostatní</t>
  </si>
  <si>
    <t>M - Práce a dodávky M</t>
  </si>
  <si>
    <t xml:space="preserve">    21-M - Elektromontáže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</si>
  <si>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</si>
  <si>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</si>
  <si>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</si>
  <si>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</si>
  <si>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</si>
  <si>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</si>
  <si>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</si>
  <si>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</si>
  <si>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</si>
  <si>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</si>
  <si>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</si>
  <si>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</si>
  <si>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</si>
  <si>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</si>
  <si>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</si>
  <si>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</si>
  <si>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</si>
  <si>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</si>
  <si>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</si>
  <si>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nc.591-101</t>
  </si>
  <si>
    <t>Hloubení jam soudrž hor 3 ručně E+E2+F včetně nakládání, přesunu a skládkovného</t>
  </si>
  <si>
    <t>m3</t>
  </si>
  <si>
    <t>4</t>
  </si>
  <si>
    <t>VV</t>
  </si>
  <si>
    <t>"4=" 9,22</t>
  </si>
  <si>
    <t>"5:"1,79+1,4</t>
  </si>
  <si>
    <t>"6:"11,05</t>
  </si>
  <si>
    <t>"7:"7,5</t>
  </si>
  <si>
    <t>"8:"54,44</t>
  </si>
  <si>
    <t>"19:"23,16</t>
  </si>
  <si>
    <t>"1:</t>
  </si>
  <si>
    <t>"20:"13,15</t>
  </si>
  <si>
    <t>"3:"9,44</t>
  </si>
  <si>
    <t>"4:"-16,17*0,35</t>
  </si>
  <si>
    <t>"5:"-3,31-0,35</t>
  </si>
  <si>
    <t>"9:"-17,05*0,35</t>
  </si>
  <si>
    <t>"7:"-10,48*0,35</t>
  </si>
  <si>
    <t>"8:"-103,31*0,45</t>
  </si>
  <si>
    <t>"19:"-28,59-0,35</t>
  </si>
  <si>
    <t>"20:"-23,36*0,35</t>
  </si>
  <si>
    <t>"3:"-13,2*0,35</t>
  </si>
  <si>
    <t>Součet</t>
  </si>
  <si>
    <t>Základy a zvláštní zakládání</t>
  </si>
  <si>
    <t>212572111R00</t>
  </si>
  <si>
    <t>D+M drenáž kačírek pod podlahou 1.NP E+F</t>
  </si>
  <si>
    <t>8</t>
  </si>
  <si>
    <t>0,15*0,08*123,34</t>
  </si>
  <si>
    <t>212752111R00</t>
  </si>
  <si>
    <t>D+M Trativody z  flex drenážních trubek,  DN 60 mm drenáž pod podlahy</t>
  </si>
  <si>
    <t>m</t>
  </si>
  <si>
    <t>10</t>
  </si>
  <si>
    <t>"8:"6,627*6+10,1*2+47,3</t>
  </si>
  <si>
    <t>"7:"13+2,3</t>
  </si>
  <si>
    <t>"6:"16,5+3,9</t>
  </si>
  <si>
    <t>"5:"11,3</t>
  </si>
  <si>
    <t>"4:"16,4+3,6</t>
  </si>
  <si>
    <t>"vytažení u zdi:"50</t>
  </si>
  <si>
    <t>215901101R00</t>
  </si>
  <si>
    <t>Zhutnění podloží z hornin nesoudržných do 92% PS</t>
  </si>
  <si>
    <t>m2</t>
  </si>
  <si>
    <t>12</t>
  </si>
  <si>
    <t>5</t>
  </si>
  <si>
    <t>289201111R00</t>
  </si>
  <si>
    <t>Vyklínování uvol. kamenů ve zdivu řádk./kvádrovém orient. výměra</t>
  </si>
  <si>
    <t>14</t>
  </si>
  <si>
    <t>6</t>
  </si>
  <si>
    <t>nc.591-201</t>
  </si>
  <si>
    <t>Oprava a zaspárování kamenných základů cement. maltou</t>
  </si>
  <si>
    <t>16</t>
  </si>
  <si>
    <t>7</t>
  </si>
  <si>
    <t>n.c. 101a</t>
  </si>
  <si>
    <t>D+M srovnání stávajících vybouraných podlah</t>
  </si>
  <si>
    <t>18</t>
  </si>
  <si>
    <t>Svislé a kompletní konstrukce</t>
  </si>
  <si>
    <t>311237152R00</t>
  </si>
  <si>
    <t>Zdivo z cihel keramických tvárnic na MVC 5 tl. 36, 5 cm vnitřní zdivo</t>
  </si>
  <si>
    <t>20</t>
  </si>
  <si>
    <t>(1,153+0,9)*3,355</t>
  </si>
  <si>
    <t>-0,9*2</t>
  </si>
  <si>
    <t>9</t>
  </si>
  <si>
    <t>340238231</t>
  </si>
  <si>
    <t>Zazdívka otvorů v příčkách nebo stěnách plochy přes 0,25 m2 do 1 m2 příčkovkami hladkými pórobetonovými [YTONG], objemové hmotnosti 500 kg/m3, tl. příčky 50 mm</t>
  </si>
  <si>
    <t>-1758046671</t>
  </si>
  <si>
    <t>"upravit na potřebnou výšku rýhy</t>
  </si>
  <si>
    <t>"rýha pro závitové tyče - 1. vrstva=" rZt*0,10</t>
  </si>
  <si>
    <t>342247123R00</t>
  </si>
  <si>
    <t>Příčky z keramických tvárnic  P 10 na maltu MVC 5, tl. 11,5</t>
  </si>
  <si>
    <t>22</t>
  </si>
  <si>
    <t>"2.NP:"(4,015+0,9)*3,355</t>
  </si>
  <si>
    <t>"1.NP:"(2,5+2,59)*3,3</t>
  </si>
  <si>
    <t>-0,8-2*2</t>
  </si>
  <si>
    <t>"1.NP 4-7:"(3,47+3,66+1,7)*3,3</t>
  </si>
  <si>
    <t>-0,6*2*3-0,8*2</t>
  </si>
  <si>
    <t>Vodorovné konstrukce</t>
  </si>
  <si>
    <t>11</t>
  </si>
  <si>
    <t>411354252R00</t>
  </si>
  <si>
    <t>D+M VSŽ plech 10 002 vlna 50 tl.1 mm -f-podlaha ka ple</t>
  </si>
  <si>
    <t>24</t>
  </si>
  <si>
    <t>103,31*1,1</t>
  </si>
  <si>
    <t>413231231</t>
  </si>
  <si>
    <t>Zazdívka zhlaví stropních trámů nebo válcovaných nosníků pálenými cihlami trámů, průřezu přes 40000 mm2</t>
  </si>
  <si>
    <t>kus</t>
  </si>
  <si>
    <t>1905782505</t>
  </si>
  <si>
    <t>"stropnice=" 82</t>
  </si>
  <si>
    <t>13</t>
  </si>
  <si>
    <t>417321414</t>
  </si>
  <si>
    <t>Ztužující pásy a věnce z betonu železového (bez výztuže) tř. C 20/25</t>
  </si>
  <si>
    <t>26</t>
  </si>
  <si>
    <t>betPr</t>
  </si>
  <si>
    <t>"betonový práh pro kotvení táhla=" 0,25*0,3*2</t>
  </si>
  <si>
    <t>417321414Raa</t>
  </si>
  <si>
    <t>Ztužující pásy a věnce z betonu železového C 25/30</t>
  </si>
  <si>
    <t>28</t>
  </si>
  <si>
    <t>0,25*0,3*25</t>
  </si>
  <si>
    <t>417351115</t>
  </si>
  <si>
    <t>Bednění bočnic ztužujících pásů a věnců včetně vzpěr zřízení</t>
  </si>
  <si>
    <t>-299822975</t>
  </si>
  <si>
    <t>"betonováý oráh pro kotvení věnce=" 2,0*0,3*2</t>
  </si>
  <si>
    <t>417351116</t>
  </si>
  <si>
    <t>Bednění bočnic ztužujících pásů a věnců včetně vzpěr odstranění</t>
  </si>
  <si>
    <t>-1723407510</t>
  </si>
  <si>
    <t>17</t>
  </si>
  <si>
    <t>451315111R00</t>
  </si>
  <si>
    <t>Podkladní vrstva z betonu prostého tl. 4 cm e+f+o</t>
  </si>
  <si>
    <t>"e:"92,3</t>
  </si>
  <si>
    <t>"f:"103,31</t>
  </si>
  <si>
    <t>"o:"22,88</t>
  </si>
  <si>
    <t>43</t>
  </si>
  <si>
    <t>Schodiště</t>
  </si>
  <si>
    <t>nc.591-401</t>
  </si>
  <si>
    <t>Demontáž+ D+M schodiště- lícové cihly  vč. madel 9</t>
  </si>
  <si>
    <t>kpl.</t>
  </si>
  <si>
    <t>32</t>
  </si>
  <si>
    <t>19</t>
  </si>
  <si>
    <t>nc.591-402</t>
  </si>
  <si>
    <t>Demontáž + D+M stupnic podstupnic fošen -schodiště včetně madel  110 10x183x320</t>
  </si>
  <si>
    <t>34</t>
  </si>
  <si>
    <t>Upravy povrchů vnitřní</t>
  </si>
  <si>
    <t>612135101</t>
  </si>
  <si>
    <t>Hrubá výplň rýh maltou jakékoli šířky rýhy ve stěnách</t>
  </si>
  <si>
    <t>771096665</t>
  </si>
  <si>
    <t>"ceníková položka  - cena za tl. 2,5 cm</t>
  </si>
  <si>
    <t>rZt*0,10</t>
  </si>
  <si>
    <t>612421637R01</t>
  </si>
  <si>
    <t>Omítka vnitřní zdiva, vápenná, štuková složení strktura a bart shodná se stávající dřevěné hladít</t>
  </si>
  <si>
    <t>36</t>
  </si>
  <si>
    <t>"kaple:"48,4*6,8*0,6</t>
  </si>
  <si>
    <t>Mezisoučet</t>
  </si>
  <si>
    <t>"1.NP:</t>
  </si>
  <si>
    <t>"12+13:"24,4*3,43*0,6</t>
  </si>
  <si>
    <t>"1:"30,6*3,43*0,6</t>
  </si>
  <si>
    <t>"20:"10*3,43*0,6</t>
  </si>
  <si>
    <t>"11:"4,8*3,43*0,6</t>
  </si>
  <si>
    <t>"4:"8,5*3,43*0,6</t>
  </si>
  <si>
    <t>"5:"6*3,43*0,6</t>
  </si>
  <si>
    <t>"3:"7,1*3,43*0,6</t>
  </si>
  <si>
    <t>"6:"5*3,43*0,6</t>
  </si>
  <si>
    <t>"7:"5,2*3,43*0,6</t>
  </si>
  <si>
    <t>"14:"8,9*3,43*0,6</t>
  </si>
  <si>
    <t>"15:"7,1*3,43*0,6</t>
  </si>
  <si>
    <t>"16:"8,9*3,43*0,6</t>
  </si>
  <si>
    <t>"10:"19,7*3,43*0,6</t>
  </si>
  <si>
    <t>"9:"13,1*3,43*0,6</t>
  </si>
  <si>
    <t>"8:"18,5*3,43*0,6</t>
  </si>
  <si>
    <t>"2.NP:</t>
  </si>
  <si>
    <t>"106:"12,9*3,3*0,6</t>
  </si>
  <si>
    <t>"107:"10,3*3,3*0,6</t>
  </si>
  <si>
    <t>"108:"9,5*3,3*0,6</t>
  </si>
  <si>
    <t>"109:"4,5*3,3*0,6</t>
  </si>
  <si>
    <t>"112:"15,8*3,3*0,6</t>
  </si>
  <si>
    <t>"110:"12,9*3,3*0,6</t>
  </si>
  <si>
    <t>"113:"11,6*3,3*0,6</t>
  </si>
  <si>
    <t>"102:"10,2*3,3*0,6</t>
  </si>
  <si>
    <t>"104:"14,6*3,3*0,6</t>
  </si>
  <si>
    <t>"105:"10,4*3,3*0,6</t>
  </si>
  <si>
    <t>"101:"41,5*3,3*0,6</t>
  </si>
  <si>
    <t>"- otvory:"-37,7</t>
  </si>
  <si>
    <t>"ostění:"26</t>
  </si>
  <si>
    <t>"-sanační omítky:"-72</t>
  </si>
  <si>
    <t>"-obklad:"-77,16</t>
  </si>
  <si>
    <t>"nové zdivo:"110</t>
  </si>
  <si>
    <t>612433322RT6</t>
  </si>
  <si>
    <t>Omítka vnitřní stěn napadených vlhkostí, stejného složení strukt. a barevnosti jako stávající</t>
  </si>
  <si>
    <t>38</t>
  </si>
  <si>
    <t>"stěny poškozené vlhkostí  předpoklad  cca 48 m do výšky 1,5 m:"48*1,5</t>
  </si>
  <si>
    <t>23</t>
  </si>
  <si>
    <t>nc.591-601</t>
  </si>
  <si>
    <t>D+M srovnání zdiva pod parapety</t>
  </si>
  <si>
    <t>40</t>
  </si>
  <si>
    <t>62</t>
  </si>
  <si>
    <t>Úpravy povrchů vnější</t>
  </si>
  <si>
    <t>612433322Raa</t>
  </si>
  <si>
    <t>Omítka sanační vysoké zasolení, dvouvrstvá, 25 mm vnější - 60% plochy</t>
  </si>
  <si>
    <t>42</t>
  </si>
  <si>
    <t>"chodobínec:"(33,2*7,9)*0,6</t>
  </si>
  <si>
    <t>"kaple:"(27,5*6,8)*0,6</t>
  </si>
  <si>
    <t>"pilíře:"(16,2*5,8+6)*0,6</t>
  </si>
  <si>
    <t>"otvory:"-40,8</t>
  </si>
  <si>
    <t>"ostění:"30,39*0,15</t>
  </si>
  <si>
    <t>25</t>
  </si>
  <si>
    <t>622423721Raa</t>
  </si>
  <si>
    <t>Oprava  omítek štukových, čl. III, do 80 %</t>
  </si>
  <si>
    <t>44</t>
  </si>
  <si>
    <t>"vnitřní:"(818+72)/6*10*0,4</t>
  </si>
  <si>
    <t>"vnější:"294/6*10*0,4</t>
  </si>
  <si>
    <t>622471318R00</t>
  </si>
  <si>
    <t>Nátěr nebo nástřik stěn vnějších, složitost 3 - 4 silikát celá plocha</t>
  </si>
  <si>
    <t>46</t>
  </si>
  <si>
    <t>27</t>
  </si>
  <si>
    <t>622901110R00</t>
  </si>
  <si>
    <t>Očištění po opravách,spárovaných ploch orientační výměra</t>
  </si>
  <si>
    <t>48</t>
  </si>
  <si>
    <t>627451641R00</t>
  </si>
  <si>
    <t>Oprava spárování kamenného zdiva stěn, pl. do 40 % místnost č.8,9,10 ude upřesěno dle skutečnosti</t>
  </si>
  <si>
    <t>50</t>
  </si>
  <si>
    <t>29</t>
  </si>
  <si>
    <t>nc.591-602</t>
  </si>
  <si>
    <t>Napuštění jádrové omítky přípravkem na hubení mech lišejníků a řas orient. výměra</t>
  </si>
  <si>
    <t>52</t>
  </si>
  <si>
    <t>nc.591-603</t>
  </si>
  <si>
    <t>Dmtž + D+M drobných kcí na fasádě dstranění krabič ek , mřížky</t>
  </si>
  <si>
    <t>54</t>
  </si>
  <si>
    <t>31</t>
  </si>
  <si>
    <t>nc.591-604</t>
  </si>
  <si>
    <t>Příplatek za kotvení v prostorách Knurrova paláce - čistý provoz</t>
  </si>
  <si>
    <t>ks</t>
  </si>
  <si>
    <t>56</t>
  </si>
  <si>
    <t>n.c. 103a</t>
  </si>
  <si>
    <t>Oprava omítek venkovních říms orientačně cca 50 %</t>
  </si>
  <si>
    <t>58</t>
  </si>
  <si>
    <t>63</t>
  </si>
  <si>
    <t>Podlahy a podlahové konstrukce</t>
  </si>
  <si>
    <t>33</t>
  </si>
  <si>
    <t>631312611R00</t>
  </si>
  <si>
    <t>Mazanina betonová tl. 5 - 8 cm C 16/20  (B 20) e+f+o+p1</t>
  </si>
  <si>
    <t>60</t>
  </si>
  <si>
    <t>"e:"92,3*0,05</t>
  </si>
  <si>
    <t>"f:"103,31*0,04</t>
  </si>
  <si>
    <t>"o:"22,88*0,07</t>
  </si>
  <si>
    <t>"p1:"11,23*0,02</t>
  </si>
  <si>
    <t>631501111R00</t>
  </si>
  <si>
    <t>Smíšený násyp z kameniva hrubého a škváry B1+D</t>
  </si>
  <si>
    <t>"B1:"39*0,1</t>
  </si>
  <si>
    <t>"D:"20*0,12</t>
  </si>
  <si>
    <t>35</t>
  </si>
  <si>
    <t>631571003R00</t>
  </si>
  <si>
    <t>D+M hutněné kamenivo 16+32 na 45 MPA e+f+o</t>
  </si>
  <si>
    <t>64</t>
  </si>
  <si>
    <t>"e:"97,8*0,2</t>
  </si>
  <si>
    <t>"f:"103,31*0,2</t>
  </si>
  <si>
    <t>"o:"22,88*0,25</t>
  </si>
  <si>
    <t>619995001</t>
  </si>
  <si>
    <t>Začištění omítek (s dodáním hmot) kolem oken, dveří, podlah, obkladů apod.</t>
  </si>
  <si>
    <t>-1478681042</t>
  </si>
  <si>
    <t>"betonový práh pro kotvení táhla=" (2,0+0,3)*2</t>
  </si>
  <si>
    <t>37</t>
  </si>
  <si>
    <t>632244311Raa</t>
  </si>
  <si>
    <t>Dlažba z cihel dl. 290 mm, do MVC 2,5, e podlaha 1.NP</t>
  </si>
  <si>
    <t>66</t>
  </si>
  <si>
    <t>"1+8+10+12+102+103 e 1.NP:</t>
  </si>
  <si>
    <t>23,11+16,17+3,31+4,6+17,05+18,43+9,63</t>
  </si>
  <si>
    <t>"schody:"5,53</t>
  </si>
  <si>
    <t>"p1:"4,03</t>
  </si>
  <si>
    <t>"p2:"4,89</t>
  </si>
  <si>
    <t>632244312R00</t>
  </si>
  <si>
    <t>Dlažba z cihel dl. 290 mm, do MVC 2,5, nastojato schodiště</t>
  </si>
  <si>
    <t>68</t>
  </si>
  <si>
    <t>"9:"7,91</t>
  </si>
  <si>
    <t>39</t>
  </si>
  <si>
    <t>nc.591-606</t>
  </si>
  <si>
    <t>Potěr 25 Cemix, strojní zpracování, tl. 60 mm samonivel. anhydritová stěrka  F-107</t>
  </si>
  <si>
    <t>70</t>
  </si>
  <si>
    <t>94</t>
  </si>
  <si>
    <t>Lešení a stavební výtahy</t>
  </si>
  <si>
    <t>941941031R00</t>
  </si>
  <si>
    <t>Montáž lešení leh.řad.s podlahami,š.do 1 m, H 10 m</t>
  </si>
  <si>
    <t>72</t>
  </si>
  <si>
    <t>41</t>
  </si>
  <si>
    <t>941941191RT4</t>
  </si>
  <si>
    <t>Příplatek za každý měsíc použití lešení k pol.1031 lešení</t>
  </si>
  <si>
    <t>74</t>
  </si>
  <si>
    <t>941941831R00</t>
  </si>
  <si>
    <t>Demontáž lešení leh.řad.s podlahami,š.1 m, H 10 m</t>
  </si>
  <si>
    <t>76</t>
  </si>
  <si>
    <t>941955001R00</t>
  </si>
  <si>
    <t>Lešení lehké pomocné, výška podlahy do 1,2 m</t>
  </si>
  <si>
    <t>78</t>
  </si>
  <si>
    <t>95</t>
  </si>
  <si>
    <t>Dokončovací konstrukce na pozemních stavbách</t>
  </si>
  <si>
    <t>952901114R00</t>
  </si>
  <si>
    <t>Vyčištění budov o výšce podlaží nad 4 m</t>
  </si>
  <si>
    <t>80</t>
  </si>
  <si>
    <t>96</t>
  </si>
  <si>
    <t>Bourání konstrukcí</t>
  </si>
  <si>
    <t>965024131R00</t>
  </si>
  <si>
    <t>Bourání kamenných podlah z břidl desek do betonu nad 1 m2 f podlaha kaple</t>
  </si>
  <si>
    <t>82</t>
  </si>
  <si>
    <t>965032131R00</t>
  </si>
  <si>
    <t>Bourání podlah z cihel na stojato, plochy nad 1 m2 e+o+p podlaha 1.NP</t>
  </si>
  <si>
    <t>84</t>
  </si>
  <si>
    <t>47</t>
  </si>
  <si>
    <t>965032131Raa</t>
  </si>
  <si>
    <t>Bourání podlah z kabřincových pásků e1 podlaha 1.NP</t>
  </si>
  <si>
    <t>86</t>
  </si>
  <si>
    <t>965042241R00</t>
  </si>
  <si>
    <t>Bourání mazanin betonových tl. nad 10 cm, nad 4 m2 stávající f - kaple podlaha + e1 pdlaha WC stáv</t>
  </si>
  <si>
    <t>88</t>
  </si>
  <si>
    <t>103,3*0,15</t>
  </si>
  <si>
    <t>23,11*0,1</t>
  </si>
  <si>
    <t>49</t>
  </si>
  <si>
    <t>965082933R00</t>
  </si>
  <si>
    <t>Odstranění násypu tl. do 20 cm, plocha nad 2 m2 c+f+e</t>
  </si>
  <si>
    <t>90</t>
  </si>
  <si>
    <t>"strop 1.NP c 311:"156,3*0,12</t>
  </si>
  <si>
    <t>"podlaha kaple f:"103,3*0,2</t>
  </si>
  <si>
    <t>"podlaha 1.NP e+e1:"(67,35+23,11)*0,2</t>
  </si>
  <si>
    <t>"podlaha 1.NP o+p ověřit:"(22,88+36,18)*0,2</t>
  </si>
  <si>
    <t>968061125R00</t>
  </si>
  <si>
    <t>Vyvěšení dřevěných dveřních křídel pl. do 2 m2</t>
  </si>
  <si>
    <t>92</t>
  </si>
  <si>
    <t>51</t>
  </si>
  <si>
    <t>968062455R00</t>
  </si>
  <si>
    <t>Vybourání dřevěných dveřních zárubní pl. do 2 m2</t>
  </si>
  <si>
    <t>53</t>
  </si>
  <si>
    <t>968071112R00</t>
  </si>
  <si>
    <t>Vyvěšení, zavěšení  křídel oken pl. 1,5 m2</t>
  </si>
  <si>
    <t>98</t>
  </si>
  <si>
    <t>968071113R00</t>
  </si>
  <si>
    <t>Vyvěšení,zavěšení   křídel oken nad 1,5 m2</t>
  </si>
  <si>
    <t>100</t>
  </si>
  <si>
    <t>55</t>
  </si>
  <si>
    <t>968072354R00</t>
  </si>
  <si>
    <t>Vybourání rámů oken zdvojených pl. 1 m2</t>
  </si>
  <si>
    <t>102</t>
  </si>
  <si>
    <t>968072355R00</t>
  </si>
  <si>
    <t>Vybourání  rámů oken zdvojených pl. 2 m2</t>
  </si>
  <si>
    <t>104</t>
  </si>
  <si>
    <t>57</t>
  </si>
  <si>
    <t>968072356R00</t>
  </si>
  <si>
    <t>Vybourání  rámů oken zdvojených pl. 4 m2</t>
  </si>
  <si>
    <t>106</t>
  </si>
  <si>
    <t>968095001</t>
  </si>
  <si>
    <t>Vybourání parapetů dřevěných š. do 25 cm</t>
  </si>
  <si>
    <t>108</t>
  </si>
  <si>
    <t>59</t>
  </si>
  <si>
    <t>nc.591-901</t>
  </si>
  <si>
    <t>Odstranění stupnů v kapli</t>
  </si>
  <si>
    <t>110</t>
  </si>
  <si>
    <t>nc.591-902</t>
  </si>
  <si>
    <t>Revize a oprava komína</t>
  </si>
  <si>
    <t>112</t>
  </si>
  <si>
    <t>nc.591-903</t>
  </si>
  <si>
    <t>Vybourání větracích otvorů DN110 dl. 1000</t>
  </si>
  <si>
    <t>114</t>
  </si>
  <si>
    <t>97</t>
  </si>
  <si>
    <t>Prorážení otvorů</t>
  </si>
  <si>
    <t>973022461R00</t>
  </si>
  <si>
    <t>Vysekání kapes</t>
  </si>
  <si>
    <t>118</t>
  </si>
  <si>
    <t>973031151</t>
  </si>
  <si>
    <t>Vysekání výklenků nebo kapes ve zdivu z cihel na maltu vápennou nebo vápenocementovou výklenků, pohledové plochy přes 0,25 m2</t>
  </si>
  <si>
    <t>1539986699</t>
  </si>
  <si>
    <t>"betonový pčáh pro kotvení táhla=" 0,25*0,3*2,0</t>
  </si>
  <si>
    <t>973031336</t>
  </si>
  <si>
    <t>Vysekání výklenků nebo kapes ve zdivu z cihel na maltu vápennou nebo vápenocementovou kapes, plochy do 0,16 m2, hl. do 450 mm</t>
  </si>
  <si>
    <t>810350441</t>
  </si>
  <si>
    <t>"osazení stropnic=" 82</t>
  </si>
  <si>
    <t>65</t>
  </si>
  <si>
    <t>974031153</t>
  </si>
  <si>
    <t>Vysekání rýh ve zdivu cihelném na maltu vápennou nebo vápenocementovou do hl. 100 mm a šířky do 100 mm</t>
  </si>
  <si>
    <t>1860356298</t>
  </si>
  <si>
    <t>"rýhy pro závitovou tyč - délka celklem=" 220,0</t>
  </si>
  <si>
    <t>974029167</t>
  </si>
  <si>
    <t>Vysekání rýh ve zdivu kamenném do hl. 150 mm a šířky do 300 mm</t>
  </si>
  <si>
    <t>122</t>
  </si>
  <si>
    <t>"poznámka: srovnatelná položka pro š. 150 mm, hl. 700 mm</t>
  </si>
  <si>
    <t>"délka=" 3,0</t>
  </si>
  <si>
    <t>67</t>
  </si>
  <si>
    <t>974029169</t>
  </si>
  <si>
    <t>Vysekání rýh ve zdivu kamenném do hl. 150 mm a šířky Příplatek k ceně -9167 za každých dalších 100 mm šířky rýhy hl. do 150 mm</t>
  </si>
  <si>
    <t>310553346</t>
  </si>
  <si>
    <t>ryK1*(7-3)</t>
  </si>
  <si>
    <t>974029135R00</t>
  </si>
  <si>
    <t>Vysekání rýh o 125 odvětrání</t>
  </si>
  <si>
    <t>124</t>
  </si>
  <si>
    <t>69</t>
  </si>
  <si>
    <t>978015371R00</t>
  </si>
  <si>
    <t>Otlučení omítek vnějších MVC v složit.5-7 do 60 %</t>
  </si>
  <si>
    <t>126</t>
  </si>
  <si>
    <t>978015371</t>
  </si>
  <si>
    <t>Otlučení vápenných nebo vápenocementových omítek vnějších ploch s vyškrabáním spar a s očištěním zdiva stupně členitosti 1 a 2, v rozsahu přes 50 do 65 %</t>
  </si>
  <si>
    <t>128</t>
  </si>
  <si>
    <t>"plocha celkem=" 1500,0</t>
  </si>
  <si>
    <t>71</t>
  </si>
  <si>
    <t>978059231R00</t>
  </si>
  <si>
    <t>Odsekání obkladů stěn z.kamene nad 2 m2 sokl+ obklad opěráků</t>
  </si>
  <si>
    <t>130</t>
  </si>
  <si>
    <t>978059531R00</t>
  </si>
  <si>
    <t>Odsekání vnitřních obkladů stěn nad 2 m2</t>
  </si>
  <si>
    <t>132</t>
  </si>
  <si>
    <t>997</t>
  </si>
  <si>
    <t>Přesun sutě</t>
  </si>
  <si>
    <t>73</t>
  </si>
  <si>
    <t>979011211R00</t>
  </si>
  <si>
    <t>Svislá doprava suti a vybour. hmot za 2.NP nošením</t>
  </si>
  <si>
    <t>t</t>
  </si>
  <si>
    <t>486</t>
  </si>
  <si>
    <t>979081111R00</t>
  </si>
  <si>
    <t>Odvoz suti a vybour. hmot na skládku do 1 km</t>
  </si>
  <si>
    <t>488</t>
  </si>
  <si>
    <t>75</t>
  </si>
  <si>
    <t>979081121R00</t>
  </si>
  <si>
    <t>Příplatek k odvozu za každý další 1 km</t>
  </si>
  <si>
    <t>490</t>
  </si>
  <si>
    <t>372*34</t>
  </si>
  <si>
    <t>nc.591-96.1</t>
  </si>
  <si>
    <t>poplatek za skládku</t>
  </si>
  <si>
    <t>494</t>
  </si>
  <si>
    <t>77</t>
  </si>
  <si>
    <t>979087112R00</t>
  </si>
  <si>
    <t>Nakládání suti na dopravní prostředky</t>
  </si>
  <si>
    <t>492</t>
  </si>
  <si>
    <t>979082111R00</t>
  </si>
  <si>
    <t>Vnitrostaveništní doprava suti do 10 m</t>
  </si>
  <si>
    <t>496</t>
  </si>
  <si>
    <t>998</t>
  </si>
  <si>
    <t>Přesun hmot</t>
  </si>
  <si>
    <t>79</t>
  </si>
  <si>
    <t>998011003R00</t>
  </si>
  <si>
    <t>Přesun hmot pro budovy zděné výšky do 24 m</t>
  </si>
  <si>
    <t>134</t>
  </si>
  <si>
    <t>PSV</t>
  </si>
  <si>
    <t>Práce a dodávky PSV</t>
  </si>
  <si>
    <t>711</t>
  </si>
  <si>
    <t>Izolace proti vodě</t>
  </si>
  <si>
    <t>711111001RZ1</t>
  </si>
  <si>
    <t>Izolace proti vlhkosti vodor. nátěr ALP za studena 1x nátěr - včetně dodávky penetračního laku ALP</t>
  </si>
  <si>
    <t>136</t>
  </si>
  <si>
    <t>81</t>
  </si>
  <si>
    <t>711141559RZ1</t>
  </si>
  <si>
    <t>Izolace proti vlhk. vodorovná pásy přitavením 1 vr - včetně dodávky AP KÓD 1 e+e1+f+o+p</t>
  </si>
  <si>
    <t>138</t>
  </si>
  <si>
    <t>"e:"67,35*1,1</t>
  </si>
  <si>
    <t>"e1:"25*1,1</t>
  </si>
  <si>
    <t>"f:"103,31*1,1</t>
  </si>
  <si>
    <t>"o:"22,88*1,1</t>
  </si>
  <si>
    <t>"p2:"24,95*1,1</t>
  </si>
  <si>
    <t>711212002RT1</t>
  </si>
  <si>
    <t>Stěrka hydroizolační těsnící hmotou proti vlhkosti WC+uklidová komora</t>
  </si>
  <si>
    <t>140</t>
  </si>
  <si>
    <t>83</t>
  </si>
  <si>
    <t>n.c.323f</t>
  </si>
  <si>
    <t>D+M sepr. vrstva  AL folie s PE úpravou f podlaha podl kaple</t>
  </si>
  <si>
    <t>142</t>
  </si>
  <si>
    <t>998711103R00</t>
  </si>
  <si>
    <t>Přesun hmot pro izolace proti vodě, výšky do 60 m</t>
  </si>
  <si>
    <t>144</t>
  </si>
  <si>
    <t>713</t>
  </si>
  <si>
    <t>Izolace tepelné</t>
  </si>
  <si>
    <t>85</t>
  </si>
  <si>
    <t>713100831U00</t>
  </si>
  <si>
    <t>Odstranění vTI z minerální vaty b - podlaha půda</t>
  </si>
  <si>
    <t>146</t>
  </si>
  <si>
    <t>713111221RK2</t>
  </si>
  <si>
    <t>Montáž parozábrany, zavěšené podhl., přelep. spojů včetně dodávky c</t>
  </si>
  <si>
    <t>148</t>
  </si>
  <si>
    <t>87</t>
  </si>
  <si>
    <t>713121111R00</t>
  </si>
  <si>
    <t>Izolace tepelná podlah na sucho, jednovrstvá c MV 100 mm pouze montáž</t>
  </si>
  <si>
    <t>150</t>
  </si>
  <si>
    <t>713121121R00</t>
  </si>
  <si>
    <t>Izolace tepelná podlah na sucho, dvouvrstvá c+f+e+o + b+g montáž</t>
  </si>
  <si>
    <t>152</t>
  </si>
  <si>
    <t>"1.NP podlaha f+e+o:"103,31+67,4+22,88</t>
  </si>
  <si>
    <t>"1.NP strop c 331:"112,8</t>
  </si>
  <si>
    <t>"střecha B+G:"260</t>
  </si>
  <si>
    <t>89</t>
  </si>
  <si>
    <t>713141221RK2</t>
  </si>
  <si>
    <t>Montáž parozábrany, stropu včetně materiálu C</t>
  </si>
  <si>
    <t>154</t>
  </si>
  <si>
    <t>713191100RT9</t>
  </si>
  <si>
    <t>Položení izolační fólie včetně dodávky fólie PE e+o- separační vsrtva</t>
  </si>
  <si>
    <t>156</t>
  </si>
  <si>
    <t>"e:"97,8</t>
  </si>
  <si>
    <t>91</t>
  </si>
  <si>
    <t>nc.591-711-1</t>
  </si>
  <si>
    <t>D+M Komprimační pásky</t>
  </si>
  <si>
    <t>158</t>
  </si>
  <si>
    <t>M</t>
  </si>
  <si>
    <t>n.c.331d</t>
  </si>
  <si>
    <t>Izolace proti kročejovému hluku tl. 20 mm+30 mm dodávka strop 1.NP -c -331</t>
  </si>
  <si>
    <t>-2133380350</t>
  </si>
  <si>
    <t>112,8*1,05</t>
  </si>
  <si>
    <t>93</t>
  </si>
  <si>
    <t>n.c.331e</t>
  </si>
  <si>
    <t>Izolace z MV tl. 100 mm-dodávka strop 1.NP -c -331</t>
  </si>
  <si>
    <t>-564347932</t>
  </si>
  <si>
    <t>28375485</t>
  </si>
  <si>
    <t>Deska polystyrenová XPS  dodávka - f podlaha kaple</t>
  </si>
  <si>
    <t>164</t>
  </si>
  <si>
    <t>103,31*0,12*1,05</t>
  </si>
  <si>
    <t>28375767</t>
  </si>
  <si>
    <t>Deska kročejová izolace KOD 7 e+o dodávka</t>
  </si>
  <si>
    <t>166</t>
  </si>
  <si>
    <t>"e+o:"(67,4+22,88)*0,1*1,05</t>
  </si>
  <si>
    <t>63151379.A</t>
  </si>
  <si>
    <t>Deska z MW KOD-3  tl. 200 mm b+g dodávka strop nad 2.NP=podlaha půda</t>
  </si>
  <si>
    <t>168</t>
  </si>
  <si>
    <t>260*1,05</t>
  </si>
  <si>
    <t>998713103</t>
  </si>
  <si>
    <t>Přesun hmot pro izolace tepelné stanovený z hmotnosti přesunovaného materiálu vodorovná dopravní vzdálenost do 50 m v objektech výšky přes 12 m do 24 m</t>
  </si>
  <si>
    <t>170</t>
  </si>
  <si>
    <t>721-01</t>
  </si>
  <si>
    <t>Zdravotechnika</t>
  </si>
  <si>
    <t>721-02</t>
  </si>
  <si>
    <t>ZTI - 1. Zemní práce pro</t>
  </si>
  <si>
    <t>131201201R00</t>
  </si>
  <si>
    <t>Hloubení zapažených jam v hor.3 do 100 m3</t>
  </si>
  <si>
    <t>-1734306899</t>
  </si>
  <si>
    <t>99</t>
  </si>
  <si>
    <t>132201209R00</t>
  </si>
  <si>
    <t>Příplatek za lepivost - hloubení  200cm v hor.3</t>
  </si>
  <si>
    <t>-343135061</t>
  </si>
  <si>
    <t>151101101R00</t>
  </si>
  <si>
    <t>Pažení a rozepření stěn rýh - příložné - hl. do 2m</t>
  </si>
  <si>
    <t>-833373332</t>
  </si>
  <si>
    <t>101</t>
  </si>
  <si>
    <t>151101111R00</t>
  </si>
  <si>
    <t>Odstranění paženi stěn rýh - příložné - hl. do 2 m</t>
  </si>
  <si>
    <t>1435943584</t>
  </si>
  <si>
    <t>161101101R00</t>
  </si>
  <si>
    <t>Svislé přemístění výkopku z hor.1-4 do 2,5 m</t>
  </si>
  <si>
    <t>-771523225</t>
  </si>
  <si>
    <t>721-03</t>
  </si>
  <si>
    <t>ZTI - 17. Konstrukce ze zemin</t>
  </si>
  <si>
    <t>103</t>
  </si>
  <si>
    <t>162201102R00</t>
  </si>
  <si>
    <t>Vodorovné přemístění výkopku z hor.1-4 do 50 m</t>
  </si>
  <si>
    <t>2084622658</t>
  </si>
  <si>
    <t>174101101R00</t>
  </si>
  <si>
    <t>Zásyp jam, rýh, šachet se zhutněním-štěrk</t>
  </si>
  <si>
    <t>-1198556862</t>
  </si>
  <si>
    <t>105</t>
  </si>
  <si>
    <t>175101101R00</t>
  </si>
  <si>
    <t>Obsyp potrubí bez prohození sypaniny</t>
  </si>
  <si>
    <t>-1145167605</t>
  </si>
  <si>
    <t>451572111R00</t>
  </si>
  <si>
    <t>Lože pod potrubí z kameniva těženého 0 - 4 mm</t>
  </si>
  <si>
    <t>1505047947</t>
  </si>
  <si>
    <t>107</t>
  </si>
  <si>
    <t>5833721300</t>
  </si>
  <si>
    <t>Písek kopaný</t>
  </si>
  <si>
    <t>-1950017282</t>
  </si>
  <si>
    <t>721-04</t>
  </si>
  <si>
    <t xml:space="preserve">ZTI - 721-725 Demontáže </t>
  </si>
  <si>
    <t>721220801R00</t>
  </si>
  <si>
    <t>Demontáž zápachové uzávěrky DN 50</t>
  </si>
  <si>
    <t>-472406596</t>
  </si>
  <si>
    <t>109</t>
  </si>
  <si>
    <t>721220802R00</t>
  </si>
  <si>
    <t>Demontáž zápachové uzávěrky DN 100</t>
  </si>
  <si>
    <t>515258567</t>
  </si>
  <si>
    <t>722254110R00</t>
  </si>
  <si>
    <t>Demontáž hydrantových skříní</t>
  </si>
  <si>
    <t>soubor</t>
  </si>
  <si>
    <t>1639774408</t>
  </si>
  <si>
    <t>111</t>
  </si>
  <si>
    <t>725110811R00</t>
  </si>
  <si>
    <t>Demontáž klozetů splachovacích</t>
  </si>
  <si>
    <t>99053218</t>
  </si>
  <si>
    <t>725210911R00</t>
  </si>
  <si>
    <t>Demontáž umyvadla</t>
  </si>
  <si>
    <t>1431853273</t>
  </si>
  <si>
    <t>113</t>
  </si>
  <si>
    <t>725820802R00</t>
  </si>
  <si>
    <t>Demontáž baterie stojánkové</t>
  </si>
  <si>
    <t>-663567975</t>
  </si>
  <si>
    <t>721-05</t>
  </si>
  <si>
    <t>ZTI - Stavební práce</t>
  </si>
  <si>
    <t>765399982R00</t>
  </si>
  <si>
    <t>Sekání prostupů 200x200 mm vč. Zapravení, kam. Zdivo tl.1 m</t>
  </si>
  <si>
    <t>1852613622</t>
  </si>
  <si>
    <t>115</t>
  </si>
  <si>
    <t>765399982R01</t>
  </si>
  <si>
    <t>Sekání prostupů 250x250 mm vč. Zapravení, kam. Zdivo tl. 1m</t>
  </si>
  <si>
    <t>-1280489858</t>
  </si>
  <si>
    <t>116</t>
  </si>
  <si>
    <t>765399982R02</t>
  </si>
  <si>
    <t>Sekání prostupů 300x300 mm vč. Zapravení, kamenné zdivo tl. 1m</t>
  </si>
  <si>
    <t>134674618</t>
  </si>
  <si>
    <t>117</t>
  </si>
  <si>
    <t>765399982R03</t>
  </si>
  <si>
    <t>Sekání drážek vč. zapravení</t>
  </si>
  <si>
    <t>-21881734</t>
  </si>
  <si>
    <t>vo20+vo40</t>
  </si>
  <si>
    <t>977151114</t>
  </si>
  <si>
    <t>Jádrové vrty diamantovými korunkami do stavebních materiálů (železobetonu, betonu, cihel, obkladů, dlažeb, kamene) průměru přes 50 do 60 mm</t>
  </si>
  <si>
    <t>1714667747</t>
  </si>
  <si>
    <t>"prostuopy v kamenném zdivu - plyn=" 3*1,0</t>
  </si>
  <si>
    <t>721-06</t>
  </si>
  <si>
    <t>ZTI - 713 Izolace tepelné</t>
  </si>
  <si>
    <t>119</t>
  </si>
  <si>
    <t>713462111U00</t>
  </si>
  <si>
    <t>Izol potrubí skruž PE spona DN 20</t>
  </si>
  <si>
    <t>-1365918296</t>
  </si>
  <si>
    <t>120</t>
  </si>
  <si>
    <t>713462112U00</t>
  </si>
  <si>
    <t>Izol potrubí skruž PE spona DN 25</t>
  </si>
  <si>
    <t>-1216547746</t>
  </si>
  <si>
    <t>121</t>
  </si>
  <si>
    <t>713462113U00</t>
  </si>
  <si>
    <t>Izol potrubí skruž PE spona DN 32</t>
  </si>
  <si>
    <t>1753911205</t>
  </si>
  <si>
    <t>713462114U00</t>
  </si>
  <si>
    <t>Izol potrubí  skruž PE spona  DN 15</t>
  </si>
  <si>
    <t>491288807</t>
  </si>
  <si>
    <t>123</t>
  </si>
  <si>
    <t>71301</t>
  </si>
  <si>
    <t>Izolace návelková  D 18/tl. 20</t>
  </si>
  <si>
    <t>-552298348</t>
  </si>
  <si>
    <t>71302</t>
  </si>
  <si>
    <t>Izolace Návleková D 22/tl.20</t>
  </si>
  <si>
    <t>372930974</t>
  </si>
  <si>
    <t>125</t>
  </si>
  <si>
    <t>73203</t>
  </si>
  <si>
    <t>Izolace návleková D 28/tl.20</t>
  </si>
  <si>
    <t>-1839871242</t>
  </si>
  <si>
    <t>73204</t>
  </si>
  <si>
    <t>Izolace návleková  D 32/tl.20</t>
  </si>
  <si>
    <t>1011536351</t>
  </si>
  <si>
    <t>127</t>
  </si>
  <si>
    <t>998713102</t>
  </si>
  <si>
    <t>Přesun hmot pro izolace tepelné stanovený z hmotnosti přesunovaného materiálu vodorovná dopravní vzdálenost do 50 m v objektech výšky přes 6 m do 12 m</t>
  </si>
  <si>
    <t>-1899736775</t>
  </si>
  <si>
    <t>721-07</t>
  </si>
  <si>
    <t>ZTI - 721 Vnitřní kanalizace</t>
  </si>
  <si>
    <t>721173315U00</t>
  </si>
  <si>
    <t>Potrubí PVC DN 100</t>
  </si>
  <si>
    <t>-1861852115</t>
  </si>
  <si>
    <t>129</t>
  </si>
  <si>
    <t>721173316U00</t>
  </si>
  <si>
    <t>Potrubí PVC DN 125</t>
  </si>
  <si>
    <t>1548327063</t>
  </si>
  <si>
    <t>721173317U00</t>
  </si>
  <si>
    <t>Potrubí PVC  DN 150</t>
  </si>
  <si>
    <t>1257340508</t>
  </si>
  <si>
    <t>131</t>
  </si>
  <si>
    <t>721173318U00</t>
  </si>
  <si>
    <t>Potrubí  PP HT   D 50</t>
  </si>
  <si>
    <t>-405056353</t>
  </si>
  <si>
    <t>721173319U00</t>
  </si>
  <si>
    <t>Potrubí PP HT  DN 100</t>
  </si>
  <si>
    <t>-2000293261</t>
  </si>
  <si>
    <t>133</t>
  </si>
  <si>
    <t>721194105R00</t>
  </si>
  <si>
    <t>Vyvedení odpadní výpustky D 50 x 1,8</t>
  </si>
  <si>
    <t>-2111239287</t>
  </si>
  <si>
    <t>721194109R00</t>
  </si>
  <si>
    <t>Vyvedení odpadní výpustky D 110 x 2,3</t>
  </si>
  <si>
    <t>-1781417427</t>
  </si>
  <si>
    <t>135</t>
  </si>
  <si>
    <t>721211412U00</t>
  </si>
  <si>
    <t>Vpust podl 150x150mm</t>
  </si>
  <si>
    <t>-1962935556</t>
  </si>
  <si>
    <t>721290111R00</t>
  </si>
  <si>
    <t>Zkouška těsnosti kanalizace vodou DN 125</t>
  </si>
  <si>
    <t>-184586446</t>
  </si>
  <si>
    <t>137</t>
  </si>
  <si>
    <t>72129011R 01</t>
  </si>
  <si>
    <t>Revizní šachta 900/600/900 , vč. Čistícího kusu DN 125 a pokopu</t>
  </si>
  <si>
    <t>-2088938728</t>
  </si>
  <si>
    <t>998721101R02</t>
  </si>
  <si>
    <t>Přesun hmot pro vnitřní kanalizaci, výšky do 6 m</t>
  </si>
  <si>
    <t>561954682</t>
  </si>
  <si>
    <t>721-08</t>
  </si>
  <si>
    <t>ZTI - 722 Vnitřní vodovod</t>
  </si>
  <si>
    <t>139</t>
  </si>
  <si>
    <t>722174025</t>
  </si>
  <si>
    <t>Potrubí z plastových trubek z polypropylenu (PPR) svařovaných polyfuzně PN 20 (SDR 6) D 40 x 6,7</t>
  </si>
  <si>
    <t>625584625</t>
  </si>
  <si>
    <t>"délka =" 30,0</t>
  </si>
  <si>
    <t>722174311R00</t>
  </si>
  <si>
    <t>Potrubí z PP-R 80 PN 20, DN 20</t>
  </si>
  <si>
    <t>1420604620</t>
  </si>
  <si>
    <t>"délka=" 45,0</t>
  </si>
  <si>
    <t>141</t>
  </si>
  <si>
    <t>722174312R00</t>
  </si>
  <si>
    <t>Potrubí z PP-R 80 PN 20, DN 25</t>
  </si>
  <si>
    <t>-974451714</t>
  </si>
  <si>
    <t>722174313R00</t>
  </si>
  <si>
    <t>Potrubí z PP-R 80 PN 20, DN 32</t>
  </si>
  <si>
    <t>1444290133</t>
  </si>
  <si>
    <t>143</t>
  </si>
  <si>
    <t>722174315R00</t>
  </si>
  <si>
    <t>potrubí ocelové   , pozink DN 32</t>
  </si>
  <si>
    <t>1549770865</t>
  </si>
  <si>
    <t>722190401R00</t>
  </si>
  <si>
    <t>Vyvedení a upevnění výpustek DN 15</t>
  </si>
  <si>
    <t>-7703625</t>
  </si>
  <si>
    <t>145</t>
  </si>
  <si>
    <t>722220111R00</t>
  </si>
  <si>
    <t>Nástěnka K 247, pro výtokový ventil G 1/2</t>
  </si>
  <si>
    <t>1907715122</t>
  </si>
  <si>
    <t>722220121R00</t>
  </si>
  <si>
    <t>Nástěnka K 247, pro baterii G 1/2</t>
  </si>
  <si>
    <t>pár</t>
  </si>
  <si>
    <t>-1005158719</t>
  </si>
  <si>
    <t>147</t>
  </si>
  <si>
    <t>722241153U00</t>
  </si>
  <si>
    <t>Hydrant systém celoplech D 25x30 m</t>
  </si>
  <si>
    <t>334022969</t>
  </si>
  <si>
    <t>722290226R00</t>
  </si>
  <si>
    <t>Zkouška tlaku potrubí DN 50</t>
  </si>
  <si>
    <t>-2037759028</t>
  </si>
  <si>
    <t>149</t>
  </si>
  <si>
    <t>722290234R00</t>
  </si>
  <si>
    <t>Proplach a dezinfekce vodovod.potrubí DN 80</t>
  </si>
  <si>
    <t>1389453336</t>
  </si>
  <si>
    <t>722290234R96</t>
  </si>
  <si>
    <t>Odvlhčovač, odvlhčovací výkon 0,47l/hod</t>
  </si>
  <si>
    <t>868385988</t>
  </si>
  <si>
    <t>151</t>
  </si>
  <si>
    <t>722290234R97</t>
  </si>
  <si>
    <t>Odvlhčovač, odvlhčovací výkon 1,75 l/hod</t>
  </si>
  <si>
    <t>1967760031</t>
  </si>
  <si>
    <t>722290234R99</t>
  </si>
  <si>
    <t>Zvlhčovač, zvlhčovací výkon 2,7 l/hod vč. ventilu s filtrem</t>
  </si>
  <si>
    <t>1419096586</t>
  </si>
  <si>
    <t>153</t>
  </si>
  <si>
    <t>722290235R01</t>
  </si>
  <si>
    <t>Zvlhčovač, zvlhčovací výkon 1,7 l/hod vč. ventilu s filtrem</t>
  </si>
  <si>
    <t>-1900709602</t>
  </si>
  <si>
    <t>722290235R02</t>
  </si>
  <si>
    <t>Doprava odvlhčovačů a zvlhčovačů</t>
  </si>
  <si>
    <t>km</t>
  </si>
  <si>
    <t>195337740</t>
  </si>
  <si>
    <t>155</t>
  </si>
  <si>
    <t>722290235R03</t>
  </si>
  <si>
    <t>Montáž vč. uvedení do provozu</t>
  </si>
  <si>
    <t>-934192475</t>
  </si>
  <si>
    <t>734209113RT2</t>
  </si>
  <si>
    <t>Montáž armatur závitových,se 2závity, G 1/2 včetně kulového kohoutu</t>
  </si>
  <si>
    <t>2123900307</t>
  </si>
  <si>
    <t>157</t>
  </si>
  <si>
    <t>734209114RT2</t>
  </si>
  <si>
    <t>Montáž armatur závitových,se 2závity, G 3/4 včetně kulového kohoutu</t>
  </si>
  <si>
    <t>1609367900</t>
  </si>
  <si>
    <t>734209114RT4</t>
  </si>
  <si>
    <t>Montáž armatur závitových,se 2závity, G 3/4 včetně klapky zpětné</t>
  </si>
  <si>
    <t>-151277317</t>
  </si>
  <si>
    <t>159</t>
  </si>
  <si>
    <t>734251114U00</t>
  </si>
  <si>
    <t>Ventil pojistný G 3/4</t>
  </si>
  <si>
    <t>1036385088</t>
  </si>
  <si>
    <t>160</t>
  </si>
  <si>
    <t>734251114U01</t>
  </si>
  <si>
    <t>Ventil s filtrem  G 3/4</t>
  </si>
  <si>
    <t>-1803634058</t>
  </si>
  <si>
    <t>161</t>
  </si>
  <si>
    <t>998722101R00</t>
  </si>
  <si>
    <t>Přesun hmot pro vnitřní vodovod, výšky do 6 m</t>
  </si>
  <si>
    <t>1875664705</t>
  </si>
  <si>
    <t>721-09</t>
  </si>
  <si>
    <t>ZTI - 723 Vnitřní plynovod</t>
  </si>
  <si>
    <t>162</t>
  </si>
  <si>
    <t>722160228RM1</t>
  </si>
  <si>
    <t>Potrubí z měděn.trubek  35/1,5</t>
  </si>
  <si>
    <t>-764173527</t>
  </si>
  <si>
    <t>163</t>
  </si>
  <si>
    <t>723190907R00</t>
  </si>
  <si>
    <t>Odvzdušnění a napuštění plynového potrubí</t>
  </si>
  <si>
    <t>286828794</t>
  </si>
  <si>
    <t>723213225U00</t>
  </si>
  <si>
    <t>Kulový kohout  1"</t>
  </si>
  <si>
    <t>-1919393638</t>
  </si>
  <si>
    <t>165</t>
  </si>
  <si>
    <t>734422110P56</t>
  </si>
  <si>
    <t>potrubí  pro  odtah spalin DN 80</t>
  </si>
  <si>
    <t>286978718</t>
  </si>
  <si>
    <t>734422110P57</t>
  </si>
  <si>
    <t>kalhotový kus  80/ 80 na odkuření</t>
  </si>
  <si>
    <t>-1156318135</t>
  </si>
  <si>
    <t>167</t>
  </si>
  <si>
    <t>734422110P58</t>
  </si>
  <si>
    <t>Hliník kanálek,zasfaltování kanálku 0,5 m3 vč práce</t>
  </si>
  <si>
    <t>-1762183043</t>
  </si>
  <si>
    <t>765399982R98</t>
  </si>
  <si>
    <t>Betonáž kanálku</t>
  </si>
  <si>
    <t>-1934222254</t>
  </si>
  <si>
    <t>169</t>
  </si>
  <si>
    <t>789PC010</t>
  </si>
  <si>
    <t>Revize,uvedení do provozu</t>
  </si>
  <si>
    <t>soub</t>
  </si>
  <si>
    <t>-52880157</t>
  </si>
  <si>
    <t>998723102</t>
  </si>
  <si>
    <t>Přesun hmot pro vnitřní plynovod stanovený z hmotnosti přesunovaného materiálu vodorovná dopravní vzdálenost do 50 m v objektech výšky přes 6 do 12 m</t>
  </si>
  <si>
    <t>-1684248726</t>
  </si>
  <si>
    <t>721-10</t>
  </si>
  <si>
    <t>ZTI - 725 - Zařizovací předměty</t>
  </si>
  <si>
    <t>171</t>
  </si>
  <si>
    <t>725013101R78</t>
  </si>
  <si>
    <t>Madlo nerezové vč. montáže</t>
  </si>
  <si>
    <t>1088738488</t>
  </si>
  <si>
    <t>172</t>
  </si>
  <si>
    <t>725017142R00</t>
  </si>
  <si>
    <t>Umyvadlo na šrouby, 55 cm, bílé vč. montáže</t>
  </si>
  <si>
    <t>1763812199</t>
  </si>
  <si>
    <t>173</t>
  </si>
  <si>
    <t>725017148R00</t>
  </si>
  <si>
    <t>Kryt sifonu umyvadel   bílý vč. montáže</t>
  </si>
  <si>
    <t>-247606583</t>
  </si>
  <si>
    <t>174</t>
  </si>
  <si>
    <t>725017151R01</t>
  </si>
  <si>
    <t>Připojovací souprava</t>
  </si>
  <si>
    <t>-525500577</t>
  </si>
  <si>
    <t>175</t>
  </si>
  <si>
    <t>725019101R00</t>
  </si>
  <si>
    <t>Výlevka nástěnná vč. Nádržky a mřížky</t>
  </si>
  <si>
    <t>41960034</t>
  </si>
  <si>
    <t>176</t>
  </si>
  <si>
    <t>725119122</t>
  </si>
  <si>
    <t>Zařízení záchodů montáž klozetových mís kombi</t>
  </si>
  <si>
    <t>-779299043</t>
  </si>
  <si>
    <t>"cena montáže včetně dodání duroplastového sedátka</t>
  </si>
  <si>
    <t>"pro tělesně postižené celkem=" 1</t>
  </si>
  <si>
    <t>"klozet kombi - celkem=" 2</t>
  </si>
  <si>
    <t>177</t>
  </si>
  <si>
    <t>64223100-1</t>
  </si>
  <si>
    <t>DEEP by JIKA zvýšená WC mísa 50 cm, spodní odpad H8236170000001</t>
  </si>
  <si>
    <t>1389040209</t>
  </si>
  <si>
    <t>P</t>
  </si>
  <si>
    <t>Poznámka k položce:
Keramická mísa se zvýšenou výškou 50cm, nezbytnou součástí je keramická nádržka 2761.2, nutno dokoupit zvlášť, Tvarová stálost, odolnost proti poškrábání</t>
  </si>
  <si>
    <t xml:space="preserve">"Rozměry – invalidní wc kombi mísa </t>
  </si>
  <si>
    <t>"šířka 360 mm</t>
  </si>
  <si>
    <t>"celková výška 865 mm</t>
  </si>
  <si>
    <t>"výška od země na hranu sedáku 480 mm</t>
  </si>
  <si>
    <t xml:space="preserve">"Kombinovaný bezbarierový klozet - invalidní kombi mísa se </t>
  </si>
  <si>
    <t>"se zadním vodorovným odpadem a hlubokým splachováním=" wcTP</t>
  </si>
  <si>
    <t>178</t>
  </si>
  <si>
    <t>64223100-2</t>
  </si>
  <si>
    <t>-89838284</t>
  </si>
  <si>
    <t>Poznámka k položce:
Jika DEEP 8.2761.2.241.1
Nádrž Jika Deep 8276122411 s p­řívodem vody na boku nádrže
Položka ke kompletování bezbarierového wc kombi Jika DEEP</t>
  </si>
  <si>
    <t>"kombi nádrž  s přívodem vody na boku nádrže</t>
  </si>
  <si>
    <t>"Položka ke kompletování bezbarierového wc kombi =" wcTP</t>
  </si>
  <si>
    <t>179</t>
  </si>
  <si>
    <t>64223100-3</t>
  </si>
  <si>
    <t>-1066987817</t>
  </si>
  <si>
    <t>"pravoúhlé sedátko s kovovými panty, odnímatelné – bílé=" wcTP</t>
  </si>
  <si>
    <t>180</t>
  </si>
  <si>
    <t>551673940</t>
  </si>
  <si>
    <t>sedátko záchodové antibakteriální duroplastové bílé</t>
  </si>
  <si>
    <t>-542194798</t>
  </si>
  <si>
    <t>"odpočet klozet. sedátka z cen. položky=" -wcTP</t>
  </si>
  <si>
    <t>181</t>
  </si>
  <si>
    <t>642320710</t>
  </si>
  <si>
    <t>klozet kombinovaný keramický hluboké splachování odpad šikmý bílý 630x360x770 mm</t>
  </si>
  <si>
    <t>-2078474791</t>
  </si>
  <si>
    <t>182</t>
  </si>
  <si>
    <t>725211681</t>
  </si>
  <si>
    <t>Umyvadla keramická bez výtokových armatur zdravotní se zápachovou uzávěrkou připevněná na stěnu šrouby bílá 640 mm</t>
  </si>
  <si>
    <t>-1584358818</t>
  </si>
  <si>
    <t>"poznámka: cena včtně dodávky a montáže 2 ks rohových ventilů=" 1</t>
  </si>
  <si>
    <t>183</t>
  </si>
  <si>
    <t>725311111</t>
  </si>
  <si>
    <t>Dřezy bez výtokových armatur jednoduché se zápachovou uzávěrkou keramické 590x450 mm</t>
  </si>
  <si>
    <t>-2085732096</t>
  </si>
  <si>
    <t>184</t>
  </si>
  <si>
    <t>725515102RZ3</t>
  </si>
  <si>
    <t>Ventil s napojením na hadici DN 20</t>
  </si>
  <si>
    <t>126865412</t>
  </si>
  <si>
    <t>185</t>
  </si>
  <si>
    <t>725810401R00</t>
  </si>
  <si>
    <t>Ventil rohový bez přípoj. trubičky T 66 G 1/2</t>
  </si>
  <si>
    <t>2092519205</t>
  </si>
  <si>
    <t>186</t>
  </si>
  <si>
    <t>725810405R00</t>
  </si>
  <si>
    <t>Ventil rohový s přípoj. trubičkou TE 67 G 1/2</t>
  </si>
  <si>
    <t>1636365807</t>
  </si>
  <si>
    <t>187</t>
  </si>
  <si>
    <t>725821311U00</t>
  </si>
  <si>
    <t>Baterie dřezová</t>
  </si>
  <si>
    <t>854048643</t>
  </si>
  <si>
    <t>188</t>
  </si>
  <si>
    <t>725821312U00</t>
  </si>
  <si>
    <t>Baterie výlevka stěna páka</t>
  </si>
  <si>
    <t>-1792754036</t>
  </si>
  <si>
    <t>189</t>
  </si>
  <si>
    <t>725831121U00</t>
  </si>
  <si>
    <t>Baterie páka umyvadlo</t>
  </si>
  <si>
    <t>-1097379529</t>
  </si>
  <si>
    <t>190</t>
  </si>
  <si>
    <t>725860107R00</t>
  </si>
  <si>
    <t>Uzávěrka zápachová k odvodu kondenzátu</t>
  </si>
  <si>
    <t>-87729409</t>
  </si>
  <si>
    <t>191</t>
  </si>
  <si>
    <t>725860111R22</t>
  </si>
  <si>
    <t>Připojovací koleno DN 100</t>
  </si>
  <si>
    <t>1550653269</t>
  </si>
  <si>
    <t>192</t>
  </si>
  <si>
    <t>725860201R00</t>
  </si>
  <si>
    <t>Sifon dřezový</t>
  </si>
  <si>
    <t>-1166120112</t>
  </si>
  <si>
    <t>193</t>
  </si>
  <si>
    <t>725860213R00</t>
  </si>
  <si>
    <t>Sifon umyvadlový  DN 40</t>
  </si>
  <si>
    <t>-1526673321</t>
  </si>
  <si>
    <t>194</t>
  </si>
  <si>
    <t>998725101R00</t>
  </si>
  <si>
    <t>Přesun hmot pro zařizovací předměty, výšky do 6 m</t>
  </si>
  <si>
    <t>1373848338</t>
  </si>
  <si>
    <t>195</t>
  </si>
  <si>
    <t>Pol1</t>
  </si>
  <si>
    <t>Sifon umyvadlový podomítkový  DN 40</t>
  </si>
  <si>
    <t>-1735792410</t>
  </si>
  <si>
    <t>721-11</t>
  </si>
  <si>
    <t>ZTI - 734 Armatury</t>
  </si>
  <si>
    <t>196</t>
  </si>
  <si>
    <t>734391114R00</t>
  </si>
  <si>
    <t>armatura na požární rozvod vody -  Kulový kohout DN 32 a zpětná klapka  DN 32</t>
  </si>
  <si>
    <t>-851779778</t>
  </si>
  <si>
    <t>721-12</t>
  </si>
  <si>
    <t>ZTI - Ostatní náklady</t>
  </si>
  <si>
    <t>197</t>
  </si>
  <si>
    <t>880      R10</t>
  </si>
  <si>
    <t>Elektrický ohřívač zásobníkový 5l vč. montáže</t>
  </si>
  <si>
    <t>-795773924</t>
  </si>
  <si>
    <t>198</t>
  </si>
  <si>
    <t>880      R9</t>
  </si>
  <si>
    <t>tepelná izolace kanal. Potrubí</t>
  </si>
  <si>
    <t>-725210568</t>
  </si>
  <si>
    <t>199</t>
  </si>
  <si>
    <t>900      R2</t>
  </si>
  <si>
    <t>Elektrický ohřívač zásobníkový 50l vč. montáže</t>
  </si>
  <si>
    <t>994145487</t>
  </si>
  <si>
    <t>200</t>
  </si>
  <si>
    <t>908      R00</t>
  </si>
  <si>
    <t>Likvidace odpadu</t>
  </si>
  <si>
    <t>1158085830</t>
  </si>
  <si>
    <t>201</t>
  </si>
  <si>
    <t>908      R01</t>
  </si>
  <si>
    <t>Naložení odpadu</t>
  </si>
  <si>
    <t>-80910604</t>
  </si>
  <si>
    <t>202</t>
  </si>
  <si>
    <t>908      R02</t>
  </si>
  <si>
    <t>Odvoz odpadu</t>
  </si>
  <si>
    <t>-127726163</t>
  </si>
  <si>
    <t>203</t>
  </si>
  <si>
    <t>908      R03</t>
  </si>
  <si>
    <t>Beton pro obetonování kolen a revizní šachty vč. Práce</t>
  </si>
  <si>
    <t>332612931</t>
  </si>
  <si>
    <t>204</t>
  </si>
  <si>
    <t>909      R04</t>
  </si>
  <si>
    <t>Hzs-nezmeritelne prace</t>
  </si>
  <si>
    <t>hod</t>
  </si>
  <si>
    <t>1195945625</t>
  </si>
  <si>
    <t>731.1</t>
  </si>
  <si>
    <t xml:space="preserve">Ústřední vytápění </t>
  </si>
  <si>
    <t>205</t>
  </si>
  <si>
    <t>-1982360191</t>
  </si>
  <si>
    <t>"poznámka:</t>
  </si>
  <si>
    <t>"Ceníkové položky s výkazy vytápění jsou společné</t>
  </si>
  <si>
    <t>"pro objekt SO 01 a SO 02 - viz. PD</t>
  </si>
  <si>
    <t>731.1-01</t>
  </si>
  <si>
    <t>Ústřední vytápění  - 713 Izolace tepelné</t>
  </si>
  <si>
    <t>206</t>
  </si>
  <si>
    <t>713462111U00.1</t>
  </si>
  <si>
    <t>Izol potrubí skruž PE spona D 15</t>
  </si>
  <si>
    <t>283169349</t>
  </si>
  <si>
    <t>207</t>
  </si>
  <si>
    <t>713462112U00.1</t>
  </si>
  <si>
    <t>Izol potrubí skruž PE spona D 18</t>
  </si>
  <si>
    <t>1439224614</t>
  </si>
  <si>
    <t>208</t>
  </si>
  <si>
    <t>713462113U00.1</t>
  </si>
  <si>
    <t>Izol potrubí skruž PE spona D 22</t>
  </si>
  <si>
    <t>-1588413043</t>
  </si>
  <si>
    <t>209</t>
  </si>
  <si>
    <t>713462113U01</t>
  </si>
  <si>
    <t>Izol potrubí skruž PE spona D 28</t>
  </si>
  <si>
    <t>-151728822</t>
  </si>
  <si>
    <t>210</t>
  </si>
  <si>
    <t>713462113U02</t>
  </si>
  <si>
    <t>Izol potrubí skruž PE spona D 32</t>
  </si>
  <si>
    <t>-607430973</t>
  </si>
  <si>
    <t>211</t>
  </si>
  <si>
    <t>71301.1</t>
  </si>
  <si>
    <t>Izolace návleková  D 15/tl.10</t>
  </si>
  <si>
    <t>1237051687</t>
  </si>
  <si>
    <t>212</t>
  </si>
  <si>
    <t>71302.1</t>
  </si>
  <si>
    <t>Izolace návleková  D 18/tl.10</t>
  </si>
  <si>
    <t>-1939076855</t>
  </si>
  <si>
    <t>213</t>
  </si>
  <si>
    <t>71303</t>
  </si>
  <si>
    <t>Izolace návleková  D 22/tl.10</t>
  </si>
  <si>
    <t>1395863520</t>
  </si>
  <si>
    <t>214</t>
  </si>
  <si>
    <t>71304</t>
  </si>
  <si>
    <t>Izolace návleková  D 28/tl.15</t>
  </si>
  <si>
    <t>-939093527</t>
  </si>
  <si>
    <t>215</t>
  </si>
  <si>
    <t>71304.1</t>
  </si>
  <si>
    <t>Izolace návleková  D 35/tl.15</t>
  </si>
  <si>
    <t>-632649205</t>
  </si>
  <si>
    <t>731.1-02</t>
  </si>
  <si>
    <t>Ústřední vytápění - 732 Strojovny</t>
  </si>
  <si>
    <t>216</t>
  </si>
  <si>
    <t>7351587U03</t>
  </si>
  <si>
    <t>Rozdělovač podl. Vytápění - 6 větví , vč stojanu , 2x KK -25, a 2x AOV - 15</t>
  </si>
  <si>
    <t>22136205</t>
  </si>
  <si>
    <t>217</t>
  </si>
  <si>
    <t>7351587U07</t>
  </si>
  <si>
    <t>Skříň podomítková 800x660x140 vč. montáže</t>
  </si>
  <si>
    <t>436197710</t>
  </si>
  <si>
    <t>218</t>
  </si>
  <si>
    <t>7351587U08</t>
  </si>
  <si>
    <t>Vysekání otvoru pro skříň</t>
  </si>
  <si>
    <t>1392537282</t>
  </si>
  <si>
    <t>219</t>
  </si>
  <si>
    <t>736110004R00</t>
  </si>
  <si>
    <t>Podlahové vytápění  do systémové desky  vč. Montáže</t>
  </si>
  <si>
    <t>-464476391</t>
  </si>
  <si>
    <t>PC1</t>
  </si>
  <si>
    <t>Nástěnný kondenzační kotel kotel 35 kW dělené turbo kalhotový kus 80 80 , vč.montáže</t>
  </si>
  <si>
    <t>2133848074</t>
  </si>
  <si>
    <t>221</t>
  </si>
  <si>
    <t>PC2</t>
  </si>
  <si>
    <t>Ekvitrmní regulace -2 směšované okruhy</t>
  </si>
  <si>
    <t>1479557438</t>
  </si>
  <si>
    <t>222</t>
  </si>
  <si>
    <t>PC3</t>
  </si>
  <si>
    <t>HVDT - průtok 4 m3/h, vč izolace a montáže</t>
  </si>
  <si>
    <t>-136132433</t>
  </si>
  <si>
    <t>223</t>
  </si>
  <si>
    <t>PC4</t>
  </si>
  <si>
    <t>nástěnná konzola  pod rozdělovač+ montáž</t>
  </si>
  <si>
    <t>-850800294</t>
  </si>
  <si>
    <t>224</t>
  </si>
  <si>
    <t>PC5</t>
  </si>
  <si>
    <t>Kotlový rozdělovač , 2 větve DN 25 vč. Izolace a montáže</t>
  </si>
  <si>
    <t>1527666381</t>
  </si>
  <si>
    <t>225</t>
  </si>
  <si>
    <t>PC6</t>
  </si>
  <si>
    <t>Čerpadlo elektronické  DN 25, dopr. Výška 6 m, závitové , vč. Montáže</t>
  </si>
  <si>
    <t>-2048087473</t>
  </si>
  <si>
    <t>226</t>
  </si>
  <si>
    <t>PC7</t>
  </si>
  <si>
    <t>kabeláž vč montáže</t>
  </si>
  <si>
    <t>-1914438316</t>
  </si>
  <si>
    <t>731.1-03</t>
  </si>
  <si>
    <t>Ústřední vytápění - 733 Rozvod potrubí</t>
  </si>
  <si>
    <t>227</t>
  </si>
  <si>
    <t>733161104R00</t>
  </si>
  <si>
    <t>Potrubí měděné 15 x 1 mm, polotvrdé</t>
  </si>
  <si>
    <t>-717140562</t>
  </si>
  <si>
    <t>228</t>
  </si>
  <si>
    <t>733161106R00</t>
  </si>
  <si>
    <t>Potrubí měděné  18 x 1 mm, polotvrdé</t>
  </si>
  <si>
    <t>311876773</t>
  </si>
  <si>
    <t>229</t>
  </si>
  <si>
    <t>733161107R00</t>
  </si>
  <si>
    <t>Potrubí měděné  22 x 1 mm, polotvrdé</t>
  </si>
  <si>
    <t>1225224968</t>
  </si>
  <si>
    <t>230</t>
  </si>
  <si>
    <t>733161108R00</t>
  </si>
  <si>
    <t>Potrubí měděné  28 x 1,5 mm, tvrdé</t>
  </si>
  <si>
    <t>-1224288613</t>
  </si>
  <si>
    <t>231</t>
  </si>
  <si>
    <t>733161108R01</t>
  </si>
  <si>
    <t>tlaková zkouška potrubí podl. Vytápění</t>
  </si>
  <si>
    <t>-1677068940</t>
  </si>
  <si>
    <t>232</t>
  </si>
  <si>
    <t>733161108R01.1</t>
  </si>
  <si>
    <t>Montáž potrubí</t>
  </si>
  <si>
    <t>1578515606</t>
  </si>
  <si>
    <t>233</t>
  </si>
  <si>
    <t>733161109R00</t>
  </si>
  <si>
    <t>Potrubí měděné  35 x 1,5 mm, tvrdé</t>
  </si>
  <si>
    <t>-2039438851</t>
  </si>
  <si>
    <t>234</t>
  </si>
  <si>
    <t>733190107R00</t>
  </si>
  <si>
    <t>Tlaková zkouška potrubí  měděného.závitového DN 40</t>
  </si>
  <si>
    <t>-1788840306</t>
  </si>
  <si>
    <t>235</t>
  </si>
  <si>
    <t>998733101R00</t>
  </si>
  <si>
    <t>Přesun hmot pro rozvody potrubí, výšky do 6 m</t>
  </si>
  <si>
    <t>608195064</t>
  </si>
  <si>
    <t>731.1-04</t>
  </si>
  <si>
    <t>Ústřední vytápění - 734 Armatury</t>
  </si>
  <si>
    <t>236</t>
  </si>
  <si>
    <t>725535211U00</t>
  </si>
  <si>
    <t>Pojistný ventil G 1/2</t>
  </si>
  <si>
    <t>-1699122647</t>
  </si>
  <si>
    <t>237</t>
  </si>
  <si>
    <t>734209115RT1</t>
  </si>
  <si>
    <t>Montáž armatur závitových,se 2závity, G 5/4 včetně filtru</t>
  </si>
  <si>
    <t>-1649544712</t>
  </si>
  <si>
    <t>238</t>
  </si>
  <si>
    <t>734209115RT2</t>
  </si>
  <si>
    <t>Montáž armatur závitových,se 2závity, G 5/4 včetně kulového kohoutu</t>
  </si>
  <si>
    <t>1318904054</t>
  </si>
  <si>
    <t>239</t>
  </si>
  <si>
    <t>734209115RT3</t>
  </si>
  <si>
    <t>Montáž armatur závitových,se 2závity, G 1 včetně kulového kohoutu</t>
  </si>
  <si>
    <t>460220384</t>
  </si>
  <si>
    <t>240</t>
  </si>
  <si>
    <t>734209115RT4</t>
  </si>
  <si>
    <t>Montáž armatur závitových,se 2závity, G 1 včetně filtru</t>
  </si>
  <si>
    <t>-682895213</t>
  </si>
  <si>
    <t>241</t>
  </si>
  <si>
    <t>734221672RT5</t>
  </si>
  <si>
    <t>Pokojový termostat  230V vč. Montáže, týdenní  program</t>
  </si>
  <si>
    <t>1797195985</t>
  </si>
  <si>
    <t>242</t>
  </si>
  <si>
    <t>734222611RT6</t>
  </si>
  <si>
    <t>Expanzní nádoba 35l vč. montáže</t>
  </si>
  <si>
    <t>-1092647974</t>
  </si>
  <si>
    <t>243</t>
  </si>
  <si>
    <t>734222621RT7</t>
  </si>
  <si>
    <t>Ventily s hlavicí termostatickou rohové, G 3/8 vč. montáže</t>
  </si>
  <si>
    <t>-694405197</t>
  </si>
  <si>
    <t>244</t>
  </si>
  <si>
    <t>734261212RT8</t>
  </si>
  <si>
    <t>Připojení H pro radiátory přímé, G 3/8</t>
  </si>
  <si>
    <t>1545955505</t>
  </si>
  <si>
    <t>245</t>
  </si>
  <si>
    <t>734261213RT10</t>
  </si>
  <si>
    <t>Montáž armatur závitových,se 2závity, G 1 včetně zpětné klapky</t>
  </si>
  <si>
    <t>682966670</t>
  </si>
  <si>
    <t>246</t>
  </si>
  <si>
    <t>734261213RT11</t>
  </si>
  <si>
    <t>Montáž armatur závitových,se 2závity, G 1 včetně třícestného směšovacího ventilu  , kv= 10+ pohon a montáž</t>
  </si>
  <si>
    <t>613744593</t>
  </si>
  <si>
    <t>247</t>
  </si>
  <si>
    <t>734261213RT129</t>
  </si>
  <si>
    <t>Montáž armatur závitových,se 2závity, G 3/4včetně třícestného směšovacího ventilu  , kv= 6,3+ pohon a montáž</t>
  </si>
  <si>
    <t>-425781501</t>
  </si>
  <si>
    <t>248</t>
  </si>
  <si>
    <t>734261213RT9</t>
  </si>
  <si>
    <t>Připojení H pro radiátory přímé, G 1/2</t>
  </si>
  <si>
    <t>-812630983</t>
  </si>
  <si>
    <t>249</t>
  </si>
  <si>
    <t>734411115U00</t>
  </si>
  <si>
    <t>Teploměr přímý malý bez pouzdra</t>
  </si>
  <si>
    <t>1113481495</t>
  </si>
  <si>
    <t>250</t>
  </si>
  <si>
    <t>734422110R00</t>
  </si>
  <si>
    <t>Manometr</t>
  </si>
  <si>
    <t>75453724</t>
  </si>
  <si>
    <t>731.1-05</t>
  </si>
  <si>
    <t>Ústřední vytápění - 735 Otopná tělesa</t>
  </si>
  <si>
    <t>251</t>
  </si>
  <si>
    <t>721140802R00</t>
  </si>
  <si>
    <t>Demontáž stáv. potrubí</t>
  </si>
  <si>
    <t>1430456650</t>
  </si>
  <si>
    <t>252</t>
  </si>
  <si>
    <t>735121810R00</t>
  </si>
  <si>
    <t>Demontáž otopných těles ocelových článkových</t>
  </si>
  <si>
    <t>čl</t>
  </si>
  <si>
    <t>-1102398582</t>
  </si>
  <si>
    <t>253</t>
  </si>
  <si>
    <t>735152171U00</t>
  </si>
  <si>
    <t>Těleso 22M v/l 500/1000 vč. montáže</t>
  </si>
  <si>
    <t>1876652446</t>
  </si>
  <si>
    <t>254</t>
  </si>
  <si>
    <t>735152271U00</t>
  </si>
  <si>
    <t>Těleso 11M v/l 600/400 vč. montáže</t>
  </si>
  <si>
    <t>-1869433006</t>
  </si>
  <si>
    <t>255</t>
  </si>
  <si>
    <t>735152471U00</t>
  </si>
  <si>
    <t>Těleso 21M v/l 600/400 vč. montáže</t>
  </si>
  <si>
    <t>970848489</t>
  </si>
  <si>
    <t>256</t>
  </si>
  <si>
    <t>735152472U00</t>
  </si>
  <si>
    <t>Těleso 22M v/l500/800 vč. montáže</t>
  </si>
  <si>
    <t>1405462071</t>
  </si>
  <si>
    <t>257</t>
  </si>
  <si>
    <t>735152572U00</t>
  </si>
  <si>
    <t>Těleso 22M v/l 600/800 vč. montáže</t>
  </si>
  <si>
    <t>1176205366</t>
  </si>
  <si>
    <t>258</t>
  </si>
  <si>
    <t>735152573U00</t>
  </si>
  <si>
    <t>Těleso 22M v/l 600/600 vč. montáže</t>
  </si>
  <si>
    <t>364257271</t>
  </si>
  <si>
    <t>259</t>
  </si>
  <si>
    <t>735152574U00</t>
  </si>
  <si>
    <t>Těleso 22M v/l 600/720 vč. Montáže</t>
  </si>
  <si>
    <t>2034192265</t>
  </si>
  <si>
    <t>260</t>
  </si>
  <si>
    <t>735152574U00.1</t>
  </si>
  <si>
    <t>Těleso 22M v/l 600/1000 vč. montáže</t>
  </si>
  <si>
    <t>713310073</t>
  </si>
  <si>
    <t>261</t>
  </si>
  <si>
    <t>735152598U00</t>
  </si>
  <si>
    <t>Těleso 22M v/l900/1000 vč. Montáže</t>
  </si>
  <si>
    <t>1371065880</t>
  </si>
  <si>
    <t>262</t>
  </si>
  <si>
    <t>735152599U00</t>
  </si>
  <si>
    <t>Těleso 22M v/l900/1200 vč. montáže</t>
  </si>
  <si>
    <t>1050041911</t>
  </si>
  <si>
    <t>731.1-06</t>
  </si>
  <si>
    <t>Ústřední vytápění - 799 Ostatní</t>
  </si>
  <si>
    <t>263</t>
  </si>
  <si>
    <t>26599R006</t>
  </si>
  <si>
    <t>Vysekání drážek vč. zapravení</t>
  </si>
  <si>
    <t>1750108965</t>
  </si>
  <si>
    <t>264</t>
  </si>
  <si>
    <t>26599R007</t>
  </si>
  <si>
    <t>Sekání přes  strop</t>
  </si>
  <si>
    <t>1979065367</t>
  </si>
  <si>
    <t>265</t>
  </si>
  <si>
    <t>26599R008</t>
  </si>
  <si>
    <t>Sekání přes zed - smíšené zdivo</t>
  </si>
  <si>
    <t>-27186445</t>
  </si>
  <si>
    <t>266</t>
  </si>
  <si>
    <t>26599R008.1</t>
  </si>
  <si>
    <t>Odpojení od stávajícího rozvodu</t>
  </si>
  <si>
    <t>-1431511000</t>
  </si>
  <si>
    <t>267</t>
  </si>
  <si>
    <t>26599R009</t>
  </si>
  <si>
    <t>Žlab plastový</t>
  </si>
  <si>
    <t>1768702198</t>
  </si>
  <si>
    <t>268</t>
  </si>
  <si>
    <t>904      R00</t>
  </si>
  <si>
    <t>Vypuštění otopného systému</t>
  </si>
  <si>
    <t>524522635</t>
  </si>
  <si>
    <t>269</t>
  </si>
  <si>
    <t>904      R01</t>
  </si>
  <si>
    <t>Napuštění otopného systému</t>
  </si>
  <si>
    <t>-1148248843</t>
  </si>
  <si>
    <t>731.1-07</t>
  </si>
  <si>
    <t>Ústřední vytápění - 999 Poplatky za skládky</t>
  </si>
  <si>
    <t>270</t>
  </si>
  <si>
    <t>904      R96</t>
  </si>
  <si>
    <t>LIkvidace odpadu</t>
  </si>
  <si>
    <t>1216709782</t>
  </si>
  <si>
    <t>271</t>
  </si>
  <si>
    <t>904      R97</t>
  </si>
  <si>
    <t>2101990475</t>
  </si>
  <si>
    <t>272</t>
  </si>
  <si>
    <t>904      R98</t>
  </si>
  <si>
    <t>Topná zkouška památníku</t>
  </si>
  <si>
    <t>-2084164414</t>
  </si>
  <si>
    <t>273</t>
  </si>
  <si>
    <t>904      R99</t>
  </si>
  <si>
    <t>Hzs-zkousky v ramci montaz.praci Topná zkouška</t>
  </si>
  <si>
    <t>-716968215</t>
  </si>
  <si>
    <t>741</t>
  </si>
  <si>
    <t>Elektroinstalace - silnoproud</t>
  </si>
  <si>
    <t>274</t>
  </si>
  <si>
    <t>741-1</t>
  </si>
  <si>
    <t>-1431326438</t>
  </si>
  <si>
    <t>"Ceníkové položky silnoproudu jsou společné</t>
  </si>
  <si>
    <t>"pro objekt SO0 1 a SO 02 - viz. PD</t>
  </si>
  <si>
    <t>741-01</t>
  </si>
  <si>
    <t>Rozvaděče</t>
  </si>
  <si>
    <t>741-02</t>
  </si>
  <si>
    <t>1. Rozvaděč elektroměrový označený RE - typ ES 212+100/PVP7P, do výklenku  ....</t>
  </si>
  <si>
    <t>275</t>
  </si>
  <si>
    <t>EL-M59-01</t>
  </si>
  <si>
    <t>Rozvaděč elektroměrový typ ES 212+100/PVP7P, do výklenku - montáž</t>
  </si>
  <si>
    <t>150960101</t>
  </si>
  <si>
    <t>"Označený RE=" 1</t>
  </si>
  <si>
    <t>276</t>
  </si>
  <si>
    <t>EL-M59-02</t>
  </si>
  <si>
    <t>Trojpólový jistič  LTN - 40B-3   - montáž</t>
  </si>
  <si>
    <t>304020426</t>
  </si>
  <si>
    <t>277</t>
  </si>
  <si>
    <t>EL-M59-03</t>
  </si>
  <si>
    <t>Elektroměr  - dodávka ČEZ a.s. - montáž</t>
  </si>
  <si>
    <t>-1070759224</t>
  </si>
  <si>
    <t>278</t>
  </si>
  <si>
    <t>EL-M59-04</t>
  </si>
  <si>
    <t>Sazbový spínač  - dodávka ČEZ a.s. - montáž</t>
  </si>
  <si>
    <t>-2144206625</t>
  </si>
  <si>
    <t>279</t>
  </si>
  <si>
    <t>EL-D59-01</t>
  </si>
  <si>
    <t>Rozvaděč elektroměrový typ ES 212+100/PVP7P, do výklenku - dodávka</t>
  </si>
  <si>
    <t>-1174573728</t>
  </si>
  <si>
    <t>280</t>
  </si>
  <si>
    <t>EL-D59-02</t>
  </si>
  <si>
    <t>Trojpólový jistič  LTN - 40B-3   - dodávka</t>
  </si>
  <si>
    <t>-854069832</t>
  </si>
  <si>
    <t>281</t>
  </si>
  <si>
    <t>EL-D59-03</t>
  </si>
  <si>
    <t>Elektroměr  - dodávka ČEZ a.s. - dodávka</t>
  </si>
  <si>
    <t>1504585650</t>
  </si>
  <si>
    <t>282</t>
  </si>
  <si>
    <t>EL-D59-04</t>
  </si>
  <si>
    <t>Sazbový spínač  - dodávka ČEZ a.s. - dodávka</t>
  </si>
  <si>
    <t>1884544613</t>
  </si>
  <si>
    <t>741-03</t>
  </si>
  <si>
    <t>2. Ovládací skříň MS 1</t>
  </si>
  <si>
    <t>283</t>
  </si>
  <si>
    <t>EL-M59-05</t>
  </si>
  <si>
    <t>Rozvodnicová skříň nástěnná RZG-N-1T18 - montáž</t>
  </si>
  <si>
    <t>923370893</t>
  </si>
  <si>
    <t>284</t>
  </si>
  <si>
    <t>EL-M59-06</t>
  </si>
  <si>
    <t>Kolébkový spínač MSK-10-SE - montáž</t>
  </si>
  <si>
    <t>1963978965</t>
  </si>
  <si>
    <t>285</t>
  </si>
  <si>
    <t>EL-M59-07</t>
  </si>
  <si>
    <t>Svorka RSA 4 - montáž</t>
  </si>
  <si>
    <t>-1719213329</t>
  </si>
  <si>
    <t>286</t>
  </si>
  <si>
    <t>EL-D59-05</t>
  </si>
  <si>
    <t>Rozvodnicová skříň nástěnná RZG-N-1T18 - dodávka</t>
  </si>
  <si>
    <t>1756362724</t>
  </si>
  <si>
    <t>287</t>
  </si>
  <si>
    <t>EL-D59-06</t>
  </si>
  <si>
    <t>Kolébkový spínač MSK-10-SE - dodávka</t>
  </si>
  <si>
    <t>-647623546</t>
  </si>
  <si>
    <t>288</t>
  </si>
  <si>
    <t>EL-D59-07</t>
  </si>
  <si>
    <t>Svorka RSA 4 - dodávka</t>
  </si>
  <si>
    <t>92975937</t>
  </si>
  <si>
    <t>741-04</t>
  </si>
  <si>
    <t>3. Skříňový rozvaděč o rozměrech 1000x2000x300 mm, krytí IP40/20   SOUSTAVA - 3 NPE AC 50 Hz, 230/40</t>
  </si>
  <si>
    <t>741-05</t>
  </si>
  <si>
    <t>Rozvaděč označený HR</t>
  </si>
  <si>
    <t>289</t>
  </si>
  <si>
    <t>EL-M59-08</t>
  </si>
  <si>
    <t>Skříň o rozměrech 1000x2000x300 mm - montáž</t>
  </si>
  <si>
    <t>-1385815285</t>
  </si>
  <si>
    <t>"poznámka: rozvaděč označený HR=" 1</t>
  </si>
  <si>
    <t>290</t>
  </si>
  <si>
    <t>EL-M59-09</t>
  </si>
  <si>
    <t>Boční kryt - montáž</t>
  </si>
  <si>
    <t>sada</t>
  </si>
  <si>
    <t>628319120</t>
  </si>
  <si>
    <t>291</t>
  </si>
  <si>
    <t>EL-M59-10</t>
  </si>
  <si>
    <t>Horní kryt - montáž</t>
  </si>
  <si>
    <t>-703828910</t>
  </si>
  <si>
    <t>292</t>
  </si>
  <si>
    <t>EL-M59-11</t>
  </si>
  <si>
    <t>Podstavec 100mm - montáž</t>
  </si>
  <si>
    <t>-2019580009</t>
  </si>
  <si>
    <t>293</t>
  </si>
  <si>
    <t>EL-M59-12</t>
  </si>
  <si>
    <t>Montážní panel - montáž</t>
  </si>
  <si>
    <t>1853950781</t>
  </si>
  <si>
    <t>294</t>
  </si>
  <si>
    <t>EL-M59-13</t>
  </si>
  <si>
    <t>Celkový kryt dna - montáž</t>
  </si>
  <si>
    <t>-50806804</t>
  </si>
  <si>
    <t>295</t>
  </si>
  <si>
    <t>EL-M59-14</t>
  </si>
  <si>
    <t>Lišty pro snadnou montáž - montáž</t>
  </si>
  <si>
    <t>872874620</t>
  </si>
  <si>
    <t>296</t>
  </si>
  <si>
    <t>EL-M59-15</t>
  </si>
  <si>
    <t>příslušenství skříně - montáž</t>
  </si>
  <si>
    <t>-850746787</t>
  </si>
  <si>
    <t>297</t>
  </si>
  <si>
    <t>EL-M59-16</t>
  </si>
  <si>
    <t>Pojistkový odpínač OPVP10-3 - montáž</t>
  </si>
  <si>
    <t>257066320</t>
  </si>
  <si>
    <t>298</t>
  </si>
  <si>
    <t>EL-M59-17</t>
  </si>
  <si>
    <t>Pojistková vložka PV10-20A gG - montáž</t>
  </si>
  <si>
    <t>-471415768</t>
  </si>
  <si>
    <t>299</t>
  </si>
  <si>
    <t>EL-M59-18</t>
  </si>
  <si>
    <t>Rozbočovací můstek na lištu typ  N 7 - modrý - montáž</t>
  </si>
  <si>
    <t>1634989788</t>
  </si>
  <si>
    <t>300</t>
  </si>
  <si>
    <t>EL-M59-19</t>
  </si>
  <si>
    <t>Rozbočovací můstek na lištu typ  PE 12 - zelený - montáž</t>
  </si>
  <si>
    <t>104038859</t>
  </si>
  <si>
    <t>301</t>
  </si>
  <si>
    <t>EL-M59-20</t>
  </si>
  <si>
    <t>Trojpólový vypínač  MSO-63-3      - montáž</t>
  </si>
  <si>
    <t>-1307887489</t>
  </si>
  <si>
    <t>302</t>
  </si>
  <si>
    <t>EL-M59-21</t>
  </si>
  <si>
    <t>Jednopólový vypínač  MSO-63-3      - montáž</t>
  </si>
  <si>
    <t>-468739233</t>
  </si>
  <si>
    <t>303</t>
  </si>
  <si>
    <t>EL-M59-22</t>
  </si>
  <si>
    <t>Jednopólový jistič  LTN - 4B - 1            - montáž</t>
  </si>
  <si>
    <t>1391741967</t>
  </si>
  <si>
    <t>304</t>
  </si>
  <si>
    <t>EL-M59-23</t>
  </si>
  <si>
    <t>Jednopólový jistič  LTN - 6B - 1            - montáž</t>
  </si>
  <si>
    <t>-631840773</t>
  </si>
  <si>
    <t>305</t>
  </si>
  <si>
    <t>EL-M59-24</t>
  </si>
  <si>
    <t>Jednopólový jistič  LTN - 10B - 1            - montáž</t>
  </si>
  <si>
    <t>-273317737</t>
  </si>
  <si>
    <t>306</t>
  </si>
  <si>
    <t>EL-M59-25</t>
  </si>
  <si>
    <t>Jednopólový jistič  LTN - 16B - 1            - montáž</t>
  </si>
  <si>
    <t>-1998531366</t>
  </si>
  <si>
    <t>307</t>
  </si>
  <si>
    <t>EL-M59-26</t>
  </si>
  <si>
    <t>Jistič  LTN - 16B - 1N            - montáž</t>
  </si>
  <si>
    <t>-852434623</t>
  </si>
  <si>
    <t>308</t>
  </si>
  <si>
    <t>EL-M59-27</t>
  </si>
  <si>
    <t>Trojpólový jistič  LTN - 25C - 3   - montáž</t>
  </si>
  <si>
    <t>-2050143826</t>
  </si>
  <si>
    <t>309</t>
  </si>
  <si>
    <t>EL-M59-28</t>
  </si>
  <si>
    <t>Svodič přepětí SVC-350-3-MZ; typ 2 - montáž</t>
  </si>
  <si>
    <t>-2039494618</t>
  </si>
  <si>
    <t>310</t>
  </si>
  <si>
    <t>EL-M59-29</t>
  </si>
  <si>
    <t>Proudový chránič typ  LFN 40-4-030A  - montáž</t>
  </si>
  <si>
    <t>-475230527</t>
  </si>
  <si>
    <t>311</t>
  </si>
  <si>
    <t>EL-M59-30</t>
  </si>
  <si>
    <t>Instalační stykač RSI 20-20-A230; cívka 230V stř.  - montáž</t>
  </si>
  <si>
    <t>1439343212</t>
  </si>
  <si>
    <t>312</t>
  </si>
  <si>
    <t>EL-M59-31</t>
  </si>
  <si>
    <t>Instalační stykač RSI 40-40-A230; cívka 230V stř.  - montáž</t>
  </si>
  <si>
    <t>1645987042</t>
  </si>
  <si>
    <t>313</t>
  </si>
  <si>
    <t>EL-M59-32</t>
  </si>
  <si>
    <t>Soumrakové relé SOU-1; 230V stř.  - montáž</t>
  </si>
  <si>
    <t>740008817</t>
  </si>
  <si>
    <t>314</t>
  </si>
  <si>
    <t>EL-M59-33</t>
  </si>
  <si>
    <t>Kolébkový spínač MSK-001-102 - montáž</t>
  </si>
  <si>
    <t>1550362609</t>
  </si>
  <si>
    <t>315</t>
  </si>
  <si>
    <t>EL-M59-34</t>
  </si>
  <si>
    <t>Propojovací lišta G-3L-1000/16C - montáž</t>
  </si>
  <si>
    <t>-434872597</t>
  </si>
  <si>
    <t>316</t>
  </si>
  <si>
    <t>EL-M59-35</t>
  </si>
  <si>
    <t>-1702730160</t>
  </si>
  <si>
    <t>317</t>
  </si>
  <si>
    <t>EL-M59-36</t>
  </si>
  <si>
    <t>Svorka RSA 16 - montáž</t>
  </si>
  <si>
    <t>648577176</t>
  </si>
  <si>
    <t>318</t>
  </si>
  <si>
    <t>EL-M59-37</t>
  </si>
  <si>
    <t>Svorka RSA 35 - montáž</t>
  </si>
  <si>
    <t>-1205176906</t>
  </si>
  <si>
    <t>319</t>
  </si>
  <si>
    <t>EL-D59-08</t>
  </si>
  <si>
    <t>Skříň o rozměrech 1000x2000x300 mm - dodávka</t>
  </si>
  <si>
    <t>-1655367436</t>
  </si>
  <si>
    <t>320</t>
  </si>
  <si>
    <t>EL-D59-09</t>
  </si>
  <si>
    <t>Boční kryt  - dodávka</t>
  </si>
  <si>
    <t>-1273129696</t>
  </si>
  <si>
    <t>321</t>
  </si>
  <si>
    <t>EL-D59-10</t>
  </si>
  <si>
    <t>Horní kryt - dodávka</t>
  </si>
  <si>
    <t>-1060065783</t>
  </si>
  <si>
    <t>322</t>
  </si>
  <si>
    <t>EL-D59-11</t>
  </si>
  <si>
    <t>Podstavec 100mm - dodávka</t>
  </si>
  <si>
    <t>-928253031</t>
  </si>
  <si>
    <t>323</t>
  </si>
  <si>
    <t>EL-D59-12</t>
  </si>
  <si>
    <t>Montážní panel - dodávka</t>
  </si>
  <si>
    <t>1381441505</t>
  </si>
  <si>
    <t>324</t>
  </si>
  <si>
    <t>EL-D59-13</t>
  </si>
  <si>
    <t>Celkový kryt dna - dodávka</t>
  </si>
  <si>
    <t>755530436</t>
  </si>
  <si>
    <t>325</t>
  </si>
  <si>
    <t>EL-D59-14</t>
  </si>
  <si>
    <t>Lišty pro snadnou montáž - dodávka</t>
  </si>
  <si>
    <t>-408119351</t>
  </si>
  <si>
    <t>326</t>
  </si>
  <si>
    <t>EL-D59-15</t>
  </si>
  <si>
    <t>příslušenství skříně - dodávka</t>
  </si>
  <si>
    <t>-1532533133</t>
  </si>
  <si>
    <t>327</t>
  </si>
  <si>
    <t>EL-D59-16</t>
  </si>
  <si>
    <t>Pojistkový odpínač OPVP10-3 - dodávka</t>
  </si>
  <si>
    <t>-1674424084</t>
  </si>
  <si>
    <t>328</t>
  </si>
  <si>
    <t>EL-D59-17</t>
  </si>
  <si>
    <t>Pojistková vložka PV10-20A gG - dodávka</t>
  </si>
  <si>
    <t>1506602554</t>
  </si>
  <si>
    <t>329</t>
  </si>
  <si>
    <t>EL-D59-18</t>
  </si>
  <si>
    <t>Rozbočovací můstek na lištu typ  N 7 - modrý - dodávka</t>
  </si>
  <si>
    <t>-1559151227</t>
  </si>
  <si>
    <t>330</t>
  </si>
  <si>
    <t>EL-D59-19</t>
  </si>
  <si>
    <t>Rozbočovací můstek na lištu typ  PE 12 - zelený - dodávka</t>
  </si>
  <si>
    <t>-938862953</t>
  </si>
  <si>
    <t>331</t>
  </si>
  <si>
    <t>EL-D59-20</t>
  </si>
  <si>
    <t>Trojpólový vypínač  MSO-63-3      - dodávka</t>
  </si>
  <si>
    <t>1130585206</t>
  </si>
  <si>
    <t>332</t>
  </si>
  <si>
    <t>EL-D59-21</t>
  </si>
  <si>
    <t>Jednopólový vypínač  MSO-63-3      - dodávka</t>
  </si>
  <si>
    <t>-833986082</t>
  </si>
  <si>
    <t>333</t>
  </si>
  <si>
    <t>EL-D59-22</t>
  </si>
  <si>
    <t>Jednopólový jistič  LTN - 4B - 1            - dodávka</t>
  </si>
  <si>
    <t>-345185868</t>
  </si>
  <si>
    <t>334</t>
  </si>
  <si>
    <t>EL-D59-23</t>
  </si>
  <si>
    <t>Jednopólový jistič  LTN - 6B - 1            - dodávka</t>
  </si>
  <si>
    <t>-1356492394</t>
  </si>
  <si>
    <t>335</t>
  </si>
  <si>
    <t>EL-D59-24</t>
  </si>
  <si>
    <t>Jednopólový jistič  LTN - 10B - 1            - dodávka</t>
  </si>
  <si>
    <t>24724242</t>
  </si>
  <si>
    <t>336</t>
  </si>
  <si>
    <t>EL-D59-25</t>
  </si>
  <si>
    <t>Jednopólový jistič  LTN - 16B - 1            - dodávka</t>
  </si>
  <si>
    <t>-1246897700</t>
  </si>
  <si>
    <t>337</t>
  </si>
  <si>
    <t>EL-D59-26</t>
  </si>
  <si>
    <t>Jistič  LTN - 16B - 1N            - dodávka</t>
  </si>
  <si>
    <t>-970432649</t>
  </si>
  <si>
    <t>338</t>
  </si>
  <si>
    <t>EL-D59-27</t>
  </si>
  <si>
    <t>Trojpólový jistič  LTN - 25C - 3   - dodávka</t>
  </si>
  <si>
    <t>1526684119</t>
  </si>
  <si>
    <t>339</t>
  </si>
  <si>
    <t>EL-D59-28</t>
  </si>
  <si>
    <t>Svodič přepětí SVC-350-3-MZ; typ 2 - dodávka</t>
  </si>
  <si>
    <t>-1853947035</t>
  </si>
  <si>
    <t>340</t>
  </si>
  <si>
    <t>EL-D59-29</t>
  </si>
  <si>
    <t>Proudový chránič typ  LFN 40-4-030A  - dodávka</t>
  </si>
  <si>
    <t>90822699</t>
  </si>
  <si>
    <t>341</t>
  </si>
  <si>
    <t>EL-D59-30</t>
  </si>
  <si>
    <t>Instalační stykač RSI 20-20-A230; cívka 230V stř.  - dodávka</t>
  </si>
  <si>
    <t>2026211514</t>
  </si>
  <si>
    <t>342</t>
  </si>
  <si>
    <t>EL-D59-31</t>
  </si>
  <si>
    <t>Instalační stykač RSI 40-40-A230; cívka 230V stř.  - dodávka</t>
  </si>
  <si>
    <t>931056594</t>
  </si>
  <si>
    <t>343</t>
  </si>
  <si>
    <t>EL-D59-32</t>
  </si>
  <si>
    <t>Soumrakové relé SOU-1; 230V stř.  - dodávka</t>
  </si>
  <si>
    <t>1588686490</t>
  </si>
  <si>
    <t>344</t>
  </si>
  <si>
    <t>EL-D59-33</t>
  </si>
  <si>
    <t>Kolébkový spínač MSK-001-102 - dodávka</t>
  </si>
  <si>
    <t>-516181752</t>
  </si>
  <si>
    <t>345</t>
  </si>
  <si>
    <t>EL-D59-34</t>
  </si>
  <si>
    <t>Propojovací lišta G-3L-1000/16C - dodávka</t>
  </si>
  <si>
    <t>-720100032</t>
  </si>
  <si>
    <t>346</t>
  </si>
  <si>
    <t>EL-D59-35</t>
  </si>
  <si>
    <t>-2074077483</t>
  </si>
  <si>
    <t>347</t>
  </si>
  <si>
    <t>EL-D59-36</t>
  </si>
  <si>
    <t>Svorka RSA 16 - dodávka</t>
  </si>
  <si>
    <t>-1723083292</t>
  </si>
  <si>
    <t>348</t>
  </si>
  <si>
    <t>EL-D59-37</t>
  </si>
  <si>
    <t>Svorka RSA 35 - dodávka</t>
  </si>
  <si>
    <t>-547702156</t>
  </si>
  <si>
    <t>741-06</t>
  </si>
  <si>
    <t>Ovládací přístroje systému Ego-n</t>
  </si>
  <si>
    <t>349</t>
  </si>
  <si>
    <t>EL-M59-38</t>
  </si>
  <si>
    <t>Napájecí modul - 3270-C16902 - montáž</t>
  </si>
  <si>
    <t>620113349</t>
  </si>
  <si>
    <t>350</t>
  </si>
  <si>
    <t>EL-M59-39</t>
  </si>
  <si>
    <t>Řídící modul - 3270-C16100 - montáž</t>
  </si>
  <si>
    <t>-1250237502</t>
  </si>
  <si>
    <t>351</t>
  </si>
  <si>
    <t>EL-M59-40</t>
  </si>
  <si>
    <t>Spínací modul - 3270-C87100; 8x10A - montáž</t>
  </si>
  <si>
    <t>-1656914169</t>
  </si>
  <si>
    <t>352</t>
  </si>
  <si>
    <t>EL-M59-41</t>
  </si>
  <si>
    <t>Spínací modul - 3270-C47100; 4x10A - montáž</t>
  </si>
  <si>
    <t>283536897</t>
  </si>
  <si>
    <t>353</t>
  </si>
  <si>
    <t>EL-D59-38</t>
  </si>
  <si>
    <t>Napájecí modul - 3270-C16902 - dodávka</t>
  </si>
  <si>
    <t>1531282232</t>
  </si>
  <si>
    <t>354</t>
  </si>
  <si>
    <t>EL-D59-39</t>
  </si>
  <si>
    <t>Řídící modul - 3270-C16100 - dodávka</t>
  </si>
  <si>
    <t>786228146</t>
  </si>
  <si>
    <t>355</t>
  </si>
  <si>
    <t>EL-D59-40</t>
  </si>
  <si>
    <t>Spínací modul - 3270-C87100; 8x10A - dodávka</t>
  </si>
  <si>
    <t>-986161096</t>
  </si>
  <si>
    <t>356</t>
  </si>
  <si>
    <t>EL-D59-41</t>
  </si>
  <si>
    <t>Spínací modul - 3270-C47100; 4x10A - dodávka</t>
  </si>
  <si>
    <t>-1556171690</t>
  </si>
  <si>
    <t>741-07</t>
  </si>
  <si>
    <t>Ovládací přístroje systému DALI</t>
  </si>
  <si>
    <t>357</t>
  </si>
  <si>
    <t>EL-M59-42</t>
  </si>
  <si>
    <t>Stmívač fázový DIM T DALI PCD 1-300 one4all - montáž</t>
  </si>
  <si>
    <t>1606855902</t>
  </si>
  <si>
    <t>358</t>
  </si>
  <si>
    <t>EL-M59-43</t>
  </si>
  <si>
    <t>Napájecí jednotka DIM T DALI PS2 - montáž</t>
  </si>
  <si>
    <t>220529034</t>
  </si>
  <si>
    <t>359</t>
  </si>
  <si>
    <t>EL-M59-44</t>
  </si>
  <si>
    <t>Programovatelný modul DIM T DALI XC - montáž</t>
  </si>
  <si>
    <t>160541734</t>
  </si>
  <si>
    <t>360</t>
  </si>
  <si>
    <t>EL-D59-42</t>
  </si>
  <si>
    <t>Stmívač fázový DIM T DALI PCD 1-300 one4all</t>
  </si>
  <si>
    <t>2124116915</t>
  </si>
  <si>
    <t>361</t>
  </si>
  <si>
    <t>EL-D59-43</t>
  </si>
  <si>
    <t>Napájecí jednotka DIM T DALI PS2</t>
  </si>
  <si>
    <t>-674605779</t>
  </si>
  <si>
    <t>362</t>
  </si>
  <si>
    <t>EL-D59-44</t>
  </si>
  <si>
    <t>Programovatelný modul DIM T DALI XC</t>
  </si>
  <si>
    <t>1270295747</t>
  </si>
  <si>
    <t>741-08</t>
  </si>
  <si>
    <t>Elektromontáže - montáž</t>
  </si>
  <si>
    <t>363</t>
  </si>
  <si>
    <t>210 01-0003</t>
  </si>
  <si>
    <t>Trubka plast. ohebná do krabic pod om. F 23</t>
  </si>
  <si>
    <t>486145953</t>
  </si>
  <si>
    <t>364</t>
  </si>
  <si>
    <t>210 01-0006</t>
  </si>
  <si>
    <t>Trubka plast. ohebná do krabic pod om. F 48</t>
  </si>
  <si>
    <t>-1759000793</t>
  </si>
  <si>
    <t>365</t>
  </si>
  <si>
    <t>210 01-0123</t>
  </si>
  <si>
    <t>Trubka plast. tuhá do krabic volně F do 50 mm</t>
  </si>
  <si>
    <t>-693736397</t>
  </si>
  <si>
    <t>366</t>
  </si>
  <si>
    <t>210 01-0124</t>
  </si>
  <si>
    <t>Trubka plast. tuhá do krabic volně F do 90 mm</t>
  </si>
  <si>
    <t>749258250</t>
  </si>
  <si>
    <t>367</t>
  </si>
  <si>
    <t>210 01-0282</t>
  </si>
  <si>
    <t>Montáž podlahových krabic s vývody</t>
  </si>
  <si>
    <t>-1639061093</t>
  </si>
  <si>
    <t>368</t>
  </si>
  <si>
    <t>210 01-0301</t>
  </si>
  <si>
    <t>Krabice zapuštěná přístrojová  1901,  KU 68/1,  KP 67,  KP 68/2</t>
  </si>
  <si>
    <t>-649175308</t>
  </si>
  <si>
    <t>369</t>
  </si>
  <si>
    <t>210 01-0314</t>
  </si>
  <si>
    <t>Krabice nástěnná odbočná s víčkem 1902,  KU 68/2,  KO 97</t>
  </si>
  <si>
    <t>539588069</t>
  </si>
  <si>
    <t>370</t>
  </si>
  <si>
    <t>210 01-0321</t>
  </si>
  <si>
    <t>Krabicová rozvodka zapuštěná  1903,  KO 68,  KR 97/KO 97V</t>
  </si>
  <si>
    <t>2147135396</t>
  </si>
  <si>
    <t>371</t>
  </si>
  <si>
    <t>210 01-0351</t>
  </si>
  <si>
    <t>Krabicová rozvodka nástěnná   ACIDUR  -  do  4 mm2</t>
  </si>
  <si>
    <t>1511953675</t>
  </si>
  <si>
    <t>372</t>
  </si>
  <si>
    <t>210 02-0301</t>
  </si>
  <si>
    <t>Montáž žlabů MARS  s podpěrkami, bez víka do 50 mm</t>
  </si>
  <si>
    <t>2079474504</t>
  </si>
  <si>
    <t>373</t>
  </si>
  <si>
    <t>210 02-0921</t>
  </si>
  <si>
    <t>Zhotovení a montáž ucpávek ve stěnovém průchodu do 150 mm</t>
  </si>
  <si>
    <t>942494278</t>
  </si>
  <si>
    <t>374</t>
  </si>
  <si>
    <t>210 10-0001</t>
  </si>
  <si>
    <t>Ukončení vodičů v rozvaděči do 2,5 mm2</t>
  </si>
  <si>
    <t>-182111958</t>
  </si>
  <si>
    <t>375</t>
  </si>
  <si>
    <t>210 10-0002</t>
  </si>
  <si>
    <t>Ukončení vodičů v rozvaděči do 6 mm2</t>
  </si>
  <si>
    <t>-1546373659</t>
  </si>
  <si>
    <t>376</t>
  </si>
  <si>
    <t>210 10-0004</t>
  </si>
  <si>
    <t>Ukončení vodičů v rozvaděči do 25 mm2</t>
  </si>
  <si>
    <t>-1067974225</t>
  </si>
  <si>
    <t>377</t>
  </si>
  <si>
    <t>210 10-0155</t>
  </si>
  <si>
    <t>Ukončení celoplast.kabelů smršťovací záklopkou   5 x 6 mm2</t>
  </si>
  <si>
    <t>1008640192</t>
  </si>
  <si>
    <t>378</t>
  </si>
  <si>
    <t>210 10-0173</t>
  </si>
  <si>
    <t>Ukončení celoplast.kabelů smršťovací záklopkou   3 x 1,5 až 4 mm2</t>
  </si>
  <si>
    <t>1937701974</t>
  </si>
  <si>
    <t>379</t>
  </si>
  <si>
    <t>210 10-0252</t>
  </si>
  <si>
    <t>Ukončení celoplast.kabelů smršťovací záklopkou   4 x 25 mm2</t>
  </si>
  <si>
    <t>1363664806</t>
  </si>
  <si>
    <t>380</t>
  </si>
  <si>
    <t>210 10-0350</t>
  </si>
  <si>
    <t>Ukončení kabelu ucpávkou do čtyř žil - P 16</t>
  </si>
  <si>
    <t>451772958</t>
  </si>
  <si>
    <t>381</t>
  </si>
  <si>
    <t>210 10-1154</t>
  </si>
  <si>
    <t>Koncovka epoxidová pro kabel do 4 x 16 mm2</t>
  </si>
  <si>
    <t>-262609384</t>
  </si>
  <si>
    <t>382</t>
  </si>
  <si>
    <t>210 10-1155</t>
  </si>
  <si>
    <t>Koncovka epoxidová pro kabel do 4 x 35 mm2</t>
  </si>
  <si>
    <t>-1946955819</t>
  </si>
  <si>
    <t>383</t>
  </si>
  <si>
    <t>210 11-0041</t>
  </si>
  <si>
    <t>Spínač pod omítku - jednopólový -řazení 1</t>
  </si>
  <si>
    <t>-738844596</t>
  </si>
  <si>
    <t>384</t>
  </si>
  <si>
    <t>210 11-0043</t>
  </si>
  <si>
    <t>Přepínač pod omítku - seriový  - řazení 5, seriový střídavý - řazení  5A</t>
  </si>
  <si>
    <t>-807393023</t>
  </si>
  <si>
    <t>385</t>
  </si>
  <si>
    <t>210 11-0045</t>
  </si>
  <si>
    <t>Spínač pod omítku - střídavý         - řazení  6</t>
  </si>
  <si>
    <t>-1031536994</t>
  </si>
  <si>
    <t>386</t>
  </si>
  <si>
    <t>210 11-0061</t>
  </si>
  <si>
    <t>Spínač pohybu</t>
  </si>
  <si>
    <t>-2085113840</t>
  </si>
  <si>
    <t>387</t>
  </si>
  <si>
    <t>210 11-0071</t>
  </si>
  <si>
    <t>Soumrakový spínač</t>
  </si>
  <si>
    <t>-2010240363</t>
  </si>
  <si>
    <t>388</t>
  </si>
  <si>
    <t>210 11-0081</t>
  </si>
  <si>
    <t>Sporáková přípojka s doutnavkou</t>
  </si>
  <si>
    <t>1721312896</t>
  </si>
  <si>
    <t>389</t>
  </si>
  <si>
    <t>210 11-0081.1</t>
  </si>
  <si>
    <t>Spínač speciální - ovladače Ego-n</t>
  </si>
  <si>
    <t>1063614616</t>
  </si>
  <si>
    <t>390</t>
  </si>
  <si>
    <t>210 11-0183</t>
  </si>
  <si>
    <t>Termostat</t>
  </si>
  <si>
    <t>-1271332681</t>
  </si>
  <si>
    <t>391</t>
  </si>
  <si>
    <t>210 11-1012</t>
  </si>
  <si>
    <t>Zásuvka 2 P + PE  zapuštěná nebo polozapuštěná, průběžná montáž</t>
  </si>
  <si>
    <t>1018639449</t>
  </si>
  <si>
    <t>392</t>
  </si>
  <si>
    <t>210 11-1021</t>
  </si>
  <si>
    <t>Zásuvka nástěnná  2 P + PE, prostředí základní nebo vlhké</t>
  </si>
  <si>
    <t>-1366798451</t>
  </si>
  <si>
    <t>393</t>
  </si>
  <si>
    <t>210 19-0001</t>
  </si>
  <si>
    <t>Montáž přípojnice hlavního pospojování</t>
  </si>
  <si>
    <t>662274708</t>
  </si>
  <si>
    <t>394</t>
  </si>
  <si>
    <t>210 19-0004</t>
  </si>
  <si>
    <t>Montáž oceloplechové nebo plastové rozvodnice do váhy 150 kg  -  RE</t>
  </si>
  <si>
    <t>-1593187282</t>
  </si>
  <si>
    <t>395</t>
  </si>
  <si>
    <t>210 19-0006</t>
  </si>
  <si>
    <t>Montáž oceloplechové nebo plastové rozvodnice do váhy 300 kg  -  HR</t>
  </si>
  <si>
    <t>2034413663</t>
  </si>
  <si>
    <t>396</t>
  </si>
  <si>
    <t>210 19-1013</t>
  </si>
  <si>
    <t>Montáž nástěnných skříní  -  MS 1</t>
  </si>
  <si>
    <t>1482256074</t>
  </si>
  <si>
    <t>397</t>
  </si>
  <si>
    <t>210 20-0093</t>
  </si>
  <si>
    <t>Žárovkové svítidlo průmyslové přisazené - 1 zdroj s košem - na půdu</t>
  </si>
  <si>
    <t>1083995106</t>
  </si>
  <si>
    <t>398</t>
  </si>
  <si>
    <t>210 20-1055</t>
  </si>
  <si>
    <t>Zářivkové svítidlo nástěnné - LED zdroj  -  C,D,F,G,H,U,Y</t>
  </si>
  <si>
    <t>-1848635015</t>
  </si>
  <si>
    <t>399</t>
  </si>
  <si>
    <t>210 20-1069</t>
  </si>
  <si>
    <t>Zářivkové svítidlo průmyslové stropní - 1 zdroj s krytem - A</t>
  </si>
  <si>
    <t>-1944855751</t>
  </si>
  <si>
    <t>400</t>
  </si>
  <si>
    <t>210 20-3009</t>
  </si>
  <si>
    <t>Žárovkové lustr na háku či trubce - B</t>
  </si>
  <si>
    <t>-349289419</t>
  </si>
  <si>
    <t>401</t>
  </si>
  <si>
    <t>210 20-3009.1</t>
  </si>
  <si>
    <t>Žárovkové svítidlo závěsné na háku či trubce - do studny  -  Q</t>
  </si>
  <si>
    <t>2136568372</t>
  </si>
  <si>
    <t>402</t>
  </si>
  <si>
    <t>210 20-4002</t>
  </si>
  <si>
    <t>Stožár VO, parkový, ocelový</t>
  </si>
  <si>
    <t>1882079674</t>
  </si>
  <si>
    <t>403</t>
  </si>
  <si>
    <t>210 20-4202</t>
  </si>
  <si>
    <t>Elektrovýzbroj - 2 okruhy</t>
  </si>
  <si>
    <t>-1439740250</t>
  </si>
  <si>
    <t>404</t>
  </si>
  <si>
    <t>210 22-0020</t>
  </si>
  <si>
    <t>Montáž uzem. vedení v zemi - FeZn do 120 mm2, v městské zástavbě</t>
  </si>
  <si>
    <t>-1371364266</t>
  </si>
  <si>
    <t>405</t>
  </si>
  <si>
    <t>210 22-0101</t>
  </si>
  <si>
    <t>Montáž jímacích vodičů s podpěrami - do 10 mm</t>
  </si>
  <si>
    <t>2136410466</t>
  </si>
  <si>
    <t>406</t>
  </si>
  <si>
    <t>210 22-0301</t>
  </si>
  <si>
    <t>Montáž hromosvodné svorky spojovací - SS</t>
  </si>
  <si>
    <t>1584428460</t>
  </si>
  <si>
    <t>407</t>
  </si>
  <si>
    <t>210 22-0301.1</t>
  </si>
  <si>
    <t>Montáž hromosvodné svorky univerzální  - SU</t>
  </si>
  <si>
    <t>-1246649957</t>
  </si>
  <si>
    <t>408</t>
  </si>
  <si>
    <t>210 22-0302</t>
  </si>
  <si>
    <t>Montáž svorek ochranného pospojování</t>
  </si>
  <si>
    <t>415170203</t>
  </si>
  <si>
    <t>409</t>
  </si>
  <si>
    <t>210 22-0302.1</t>
  </si>
  <si>
    <t>Montáž zkušební svorky - SZ</t>
  </si>
  <si>
    <t>-376847659</t>
  </si>
  <si>
    <t>410</t>
  </si>
  <si>
    <t>210 22-0303</t>
  </si>
  <si>
    <t>Montáž svorek na okapový žlab - typ SO</t>
  </si>
  <si>
    <t>-270544474</t>
  </si>
  <si>
    <t>411</t>
  </si>
  <si>
    <t>210 22-0321</t>
  </si>
  <si>
    <t>Montáž svorek BERNARD se zhotovením pásku</t>
  </si>
  <si>
    <t>1848403140</t>
  </si>
  <si>
    <t>412</t>
  </si>
  <si>
    <t>210 22-0361</t>
  </si>
  <si>
    <t>Montáž zaváděcí tyče</t>
  </si>
  <si>
    <t>942858216</t>
  </si>
  <si>
    <t>413</t>
  </si>
  <si>
    <t>210 22-0362</t>
  </si>
  <si>
    <t>Montáž vodiče CUI</t>
  </si>
  <si>
    <t>606682061</t>
  </si>
  <si>
    <t>414</t>
  </si>
  <si>
    <t>210 22-0372</t>
  </si>
  <si>
    <t>Montáž ochranných úhelníků nebo trubek s držáky do zdiva</t>
  </si>
  <si>
    <t>-999567946</t>
  </si>
  <si>
    <t>415</t>
  </si>
  <si>
    <t>210 22-0401</t>
  </si>
  <si>
    <t>Montáž označovacích štítků</t>
  </si>
  <si>
    <t>-1313393870</t>
  </si>
  <si>
    <t>416</t>
  </si>
  <si>
    <t>210 22-0431</t>
  </si>
  <si>
    <t>Montáž tvarování prvků</t>
  </si>
  <si>
    <t>432726286</t>
  </si>
  <si>
    <t>417</t>
  </si>
  <si>
    <t>210 29-0902</t>
  </si>
  <si>
    <t>Upevňovací bod pro svítidla - do zdiva</t>
  </si>
  <si>
    <t>-1437788876</t>
  </si>
  <si>
    <t>418</t>
  </si>
  <si>
    <t>210 29-0903</t>
  </si>
  <si>
    <t>Upevňovací bod pro svítidla - do stropu</t>
  </si>
  <si>
    <t>1938594774</t>
  </si>
  <si>
    <t>419</t>
  </si>
  <si>
    <t>210 80-0546</t>
  </si>
  <si>
    <t>Vodič CY, HO5V, HO7V, NYM, NYY, YY  uložených pevně F 4 mm2</t>
  </si>
  <si>
    <t>1341482400</t>
  </si>
  <si>
    <t>420</t>
  </si>
  <si>
    <t>210 80-0548</t>
  </si>
  <si>
    <t>Vodič CY, HO5V, HO7V, NYM, NYY, YY  uložených pevně F 10 mm2</t>
  </si>
  <si>
    <t>-441810159</t>
  </si>
  <si>
    <t>421</t>
  </si>
  <si>
    <t>210 81-0041</t>
  </si>
  <si>
    <t>Kabel CYKY, NYM, NYY, YSLY, uložený pevně 2 x 1,5 mm2</t>
  </si>
  <si>
    <t>1704560544</t>
  </si>
  <si>
    <t>422</t>
  </si>
  <si>
    <t>210 81-0045</t>
  </si>
  <si>
    <t>Kabel CYKY, NYM, NYY, YSLY, uložený pevně 3 x 1,5 mm2</t>
  </si>
  <si>
    <t>1323755918</t>
  </si>
  <si>
    <t>423</t>
  </si>
  <si>
    <t>210 81-0046</t>
  </si>
  <si>
    <t>Kabel CYKY, NYM, NYY, YSLY, uložený pevně 3 x 2,5 mm2</t>
  </si>
  <si>
    <t>21272629</t>
  </si>
  <si>
    <t>424</t>
  </si>
  <si>
    <t>210 81-0050</t>
  </si>
  <si>
    <t>Kabel CYKY, NYM, NYY, YSLY, uložený pevně 4 x 2,5 mm2</t>
  </si>
  <si>
    <t>-1046240894</t>
  </si>
  <si>
    <t>425</t>
  </si>
  <si>
    <t>210 81-0055</t>
  </si>
  <si>
    <t>Kabel CYKY, NYM, NYY, YSLY, uložený pevně 5 x 1,5 mm2</t>
  </si>
  <si>
    <t>-132607723</t>
  </si>
  <si>
    <t>426</t>
  </si>
  <si>
    <t>210 81-0056</t>
  </si>
  <si>
    <t>Kabel CYKY, NYM, NYY, YSLY, uložený pevně 5 x 2,5 mm2</t>
  </si>
  <si>
    <t>408216482</t>
  </si>
  <si>
    <t>427</t>
  </si>
  <si>
    <t>210 81-0057</t>
  </si>
  <si>
    <t>Kabel CYKY, NYM, NYY, YSLY, uložený pevně 5 x 6 mm2</t>
  </si>
  <si>
    <t>-145608237</t>
  </si>
  <si>
    <t>428</t>
  </si>
  <si>
    <t>210 81-0061</t>
  </si>
  <si>
    <t>Kabel CYKY, NYM, NYY, YSLY, uložený pevně 12 x 1,5 mm2</t>
  </si>
  <si>
    <t>250051634</t>
  </si>
  <si>
    <t>429</t>
  </si>
  <si>
    <t>210 81-0089</t>
  </si>
  <si>
    <t>Kabel CYKY, NYM, NYY, YSLY, uložený volně 4 x 25 mm2</t>
  </si>
  <si>
    <t>-1555000606</t>
  </si>
  <si>
    <t>430</t>
  </si>
  <si>
    <t>210 86-0202</t>
  </si>
  <si>
    <t>Kabel Ego-n</t>
  </si>
  <si>
    <t>893225357</t>
  </si>
  <si>
    <t>431</t>
  </si>
  <si>
    <t>741 37 2053</t>
  </si>
  <si>
    <t>Svítidlo dle typu  -  X</t>
  </si>
  <si>
    <t>1936811382</t>
  </si>
  <si>
    <t>432</t>
  </si>
  <si>
    <t>741 37 2152</t>
  </si>
  <si>
    <t>LED reflektor vnitřní</t>
  </si>
  <si>
    <t>1637599618</t>
  </si>
  <si>
    <t>433</t>
  </si>
  <si>
    <t>741 37 3041</t>
  </si>
  <si>
    <t>Halogenidový reflektor do 10kg  -  R</t>
  </si>
  <si>
    <t>1749672365</t>
  </si>
  <si>
    <t>434</t>
  </si>
  <si>
    <t>EL-Mo59-1</t>
  </si>
  <si>
    <t>Zapojení spotřebičů VZT, čerpadel, boilerů</t>
  </si>
  <si>
    <t>1852609600</t>
  </si>
  <si>
    <t>435</t>
  </si>
  <si>
    <t>EL-Mo59-2</t>
  </si>
  <si>
    <t>Pomocné práce</t>
  </si>
  <si>
    <t>1474471007</t>
  </si>
  <si>
    <t>436</t>
  </si>
  <si>
    <t>EL-Mo59-3</t>
  </si>
  <si>
    <t>Koordinace s ostatními profesemi</t>
  </si>
  <si>
    <t>-611482976</t>
  </si>
  <si>
    <t>437</t>
  </si>
  <si>
    <t>EL-Mo59-4</t>
  </si>
  <si>
    <t>Přípravné práce a návaznost na stávající zařízení</t>
  </si>
  <si>
    <t>511839921</t>
  </si>
  <si>
    <t>741-09</t>
  </si>
  <si>
    <t>NOSNÝ  MATERIÁL</t>
  </si>
  <si>
    <t>741-10</t>
  </si>
  <si>
    <t>Nosný materiál</t>
  </si>
  <si>
    <t>438</t>
  </si>
  <si>
    <t>EL-NM59-01</t>
  </si>
  <si>
    <t>Silový kabel CYKY  2-O x 1,5mm2</t>
  </si>
  <si>
    <t>1356691248</t>
  </si>
  <si>
    <t>439</t>
  </si>
  <si>
    <t>EL-NM59-02</t>
  </si>
  <si>
    <t>Silový kabel CYKY  3-O x 1,5mm2</t>
  </si>
  <si>
    <t>1579799780</t>
  </si>
  <si>
    <t>440</t>
  </si>
  <si>
    <t>EL-NM59-03</t>
  </si>
  <si>
    <t>Silový kabel CYKY  3-J x 1,5mm2</t>
  </si>
  <si>
    <t>-383025751</t>
  </si>
  <si>
    <t>441</t>
  </si>
  <si>
    <t>EL-NM59-04</t>
  </si>
  <si>
    <t>Silový kabel CYKY 5-J x 1,5 mm2</t>
  </si>
  <si>
    <t>-1261949188</t>
  </si>
  <si>
    <t>442</t>
  </si>
  <si>
    <t>EL-NM59-05</t>
  </si>
  <si>
    <t>Silový kabel CYKY 12-J x 1,5 mm2</t>
  </si>
  <si>
    <t>1934932029</t>
  </si>
  <si>
    <t>443</t>
  </si>
  <si>
    <t>EL-NM59-06</t>
  </si>
  <si>
    <t>Silový kabel CYKY  4-O x 2,5mm2</t>
  </si>
  <si>
    <t>-196966843</t>
  </si>
  <si>
    <t>444</t>
  </si>
  <si>
    <t>EL-NM59-07</t>
  </si>
  <si>
    <t>Silový kabel CYKY  3-J x 2,5mm2</t>
  </si>
  <si>
    <t>1822819903</t>
  </si>
  <si>
    <t>445</t>
  </si>
  <si>
    <t>EL-NM59-08</t>
  </si>
  <si>
    <t>Silový kabel CYKY  5-J x 2,5mm2</t>
  </si>
  <si>
    <t>-208992703</t>
  </si>
  <si>
    <t>446</t>
  </si>
  <si>
    <t>EL-NM59-08.1</t>
  </si>
  <si>
    <t>Silový kabel CYKY  5-J x 6mm2</t>
  </si>
  <si>
    <t>2032868125</t>
  </si>
  <si>
    <t>447</t>
  </si>
  <si>
    <t>EL-NM59-09</t>
  </si>
  <si>
    <t>Silový kabel CYKY  4-J x 25mm2</t>
  </si>
  <si>
    <t>-1352222495</t>
  </si>
  <si>
    <t>448</t>
  </si>
  <si>
    <t>EL-NM59-10</t>
  </si>
  <si>
    <t>Vodič  CY  -  4 mm2  - zelenožlutý</t>
  </si>
  <si>
    <t>1198749206</t>
  </si>
  <si>
    <t>449</t>
  </si>
  <si>
    <t>EL-NM59-11</t>
  </si>
  <si>
    <t>Vodič  CY  -  10 mm2  - zelenožlutý</t>
  </si>
  <si>
    <t>-1277681161</t>
  </si>
  <si>
    <t>450</t>
  </si>
  <si>
    <t>EL-NM59-12</t>
  </si>
  <si>
    <t>Sběrnicový kabel KSE224 - balení = 100m</t>
  </si>
  <si>
    <t>bal.</t>
  </si>
  <si>
    <t>-1953864417</t>
  </si>
  <si>
    <t>451</t>
  </si>
  <si>
    <t>EL-NM59-13</t>
  </si>
  <si>
    <t>Drátěná lávka M2 - 50x50 - ARK 211110</t>
  </si>
  <si>
    <t>1656524473</t>
  </si>
  <si>
    <t>452</t>
  </si>
  <si>
    <t>EL-NM59-14</t>
  </si>
  <si>
    <t>Držák žlabu  DZM 13- ARK 214130</t>
  </si>
  <si>
    <t>346200633</t>
  </si>
  <si>
    <t>453</t>
  </si>
  <si>
    <t>EL-NM59-15</t>
  </si>
  <si>
    <t>Spojka žlabu SZM 1- ARK 213010</t>
  </si>
  <si>
    <t>1206624000</t>
  </si>
  <si>
    <t>454</t>
  </si>
  <si>
    <t>EL-NM59-16</t>
  </si>
  <si>
    <t>Páska samolepící - SL 1</t>
  </si>
  <si>
    <t>-1318151810</t>
  </si>
  <si>
    <t>455</t>
  </si>
  <si>
    <t>EL-NM59-17</t>
  </si>
  <si>
    <t>Protipožární konstrukce a materiál</t>
  </si>
  <si>
    <t>kg</t>
  </si>
  <si>
    <t>249154444</t>
  </si>
  <si>
    <t>456</t>
  </si>
  <si>
    <t>EL-NM59-18</t>
  </si>
  <si>
    <t>Trubka ohebná typ 1220D</t>
  </si>
  <si>
    <t>-853334696</t>
  </si>
  <si>
    <t>457</t>
  </si>
  <si>
    <t>EL-NM59-19</t>
  </si>
  <si>
    <t>Trubka ohebná typ 1240D</t>
  </si>
  <si>
    <t>-1152966548</t>
  </si>
  <si>
    <t>458</t>
  </si>
  <si>
    <t>EL-NM59-20</t>
  </si>
  <si>
    <t>Kabelová trubka Kopoflex KF 09050</t>
  </si>
  <si>
    <t>-1326087915</t>
  </si>
  <si>
    <t>459</t>
  </si>
  <si>
    <t>EL-NM59-21</t>
  </si>
  <si>
    <t>Kabelová trubka Kopoflex KF 09063</t>
  </si>
  <si>
    <t>-502155356</t>
  </si>
  <si>
    <t>460</t>
  </si>
  <si>
    <t>EL-NM59-22</t>
  </si>
  <si>
    <t>Krabice přístrojová typ  KP 68</t>
  </si>
  <si>
    <t>1078515673</t>
  </si>
  <si>
    <t>461</t>
  </si>
  <si>
    <t>EL-NM59-23</t>
  </si>
  <si>
    <t>Krabice přístrojová typ  KP 67/2</t>
  </si>
  <si>
    <t>-1043824591</t>
  </si>
  <si>
    <t>462</t>
  </si>
  <si>
    <t>EL-NM59-24</t>
  </si>
  <si>
    <t>Krabice přístrojová typ  KP 64/3</t>
  </si>
  <si>
    <t>-1566850280</t>
  </si>
  <si>
    <t>463</t>
  </si>
  <si>
    <t>EL-NM59-25</t>
  </si>
  <si>
    <t>Krabice přístrojová typ  KU 68-1902</t>
  </si>
  <si>
    <t>-133167338</t>
  </si>
  <si>
    <t>464</t>
  </si>
  <si>
    <t>EL-NM59-26</t>
  </si>
  <si>
    <t>Krabice odbočná typ  KU 68-1903</t>
  </si>
  <si>
    <t>450913171</t>
  </si>
  <si>
    <t>465</t>
  </si>
  <si>
    <t>EL-NM59-27</t>
  </si>
  <si>
    <t>Krabice odbočná ACIDUR do 4mm</t>
  </si>
  <si>
    <t>923354046</t>
  </si>
  <si>
    <t>466</t>
  </si>
  <si>
    <t>EL-NM59-28</t>
  </si>
  <si>
    <t>Svorky WAGO typ 273-101 do 5 x 1,5 mm2</t>
  </si>
  <si>
    <t>1555009020</t>
  </si>
  <si>
    <t>467</t>
  </si>
  <si>
    <t>EL-NM59-30</t>
  </si>
  <si>
    <t>Svorky ochranného pospojování</t>
  </si>
  <si>
    <t>246464604</t>
  </si>
  <si>
    <t>468</t>
  </si>
  <si>
    <t>EL-NM59-31</t>
  </si>
  <si>
    <t>Jednopólový vypínač pod om. - Neo</t>
  </si>
  <si>
    <t>113918690</t>
  </si>
  <si>
    <t>469</t>
  </si>
  <si>
    <t>EL-NM59-32</t>
  </si>
  <si>
    <t>Sériový přepínač pod om. Neo</t>
  </si>
  <si>
    <t>1319098075</t>
  </si>
  <si>
    <t>470</t>
  </si>
  <si>
    <t>EL-NM59-33</t>
  </si>
  <si>
    <t>Střídavý přepínač pod om. Neo</t>
  </si>
  <si>
    <t>-1163360428</t>
  </si>
  <si>
    <t>471</t>
  </si>
  <si>
    <t>EL-NM59-34</t>
  </si>
  <si>
    <t>Snímač pohybu pod om. Neo</t>
  </si>
  <si>
    <t>933749625</t>
  </si>
  <si>
    <t>472</t>
  </si>
  <si>
    <t>EL-NM59-35</t>
  </si>
  <si>
    <t>Termostat  Neo</t>
  </si>
  <si>
    <t>-132941598</t>
  </si>
  <si>
    <t>473</t>
  </si>
  <si>
    <t>EL-NM59-36</t>
  </si>
  <si>
    <t>Jednorámeček</t>
  </si>
  <si>
    <t>835512491</t>
  </si>
  <si>
    <t>474</t>
  </si>
  <si>
    <t>EL-NM59-37</t>
  </si>
  <si>
    <t>Snímač tlačítkový Ego-n - jednonásobný</t>
  </si>
  <si>
    <t>1660595570</t>
  </si>
  <si>
    <t>475</t>
  </si>
  <si>
    <t>EL-NM59-38</t>
  </si>
  <si>
    <t>Snímač tlačítkový Ego-n - dvojnásobný</t>
  </si>
  <si>
    <t>1968513603</t>
  </si>
  <si>
    <t>476</t>
  </si>
  <si>
    <t>EL-NM59-39</t>
  </si>
  <si>
    <t>Zásuvka jednonásobná pod om. 16A Neo</t>
  </si>
  <si>
    <t>-1222496639</t>
  </si>
  <si>
    <t>477</t>
  </si>
  <si>
    <t>EL-NM59-40</t>
  </si>
  <si>
    <t>Zásuvka jednonásobná pod om. 16A - s přepěťovou ochranou Neo</t>
  </si>
  <si>
    <t>1868447548</t>
  </si>
  <si>
    <t>478</t>
  </si>
  <si>
    <t>EL-NM59-41</t>
  </si>
  <si>
    <t>Zásuvka jednonásobná nástěnná 16A; IP 44</t>
  </si>
  <si>
    <t>1735372745</t>
  </si>
  <si>
    <t>479</t>
  </si>
  <si>
    <t>EL-NM59-42</t>
  </si>
  <si>
    <t>Dvourámeček</t>
  </si>
  <si>
    <t>-1039540529</t>
  </si>
  <si>
    <t>480</t>
  </si>
  <si>
    <t>EL-NM59-43</t>
  </si>
  <si>
    <t>Trojrámeček</t>
  </si>
  <si>
    <t>781941715</t>
  </si>
  <si>
    <t>481</t>
  </si>
  <si>
    <t>EL-NM59-44</t>
  </si>
  <si>
    <t>Zářivkové svítidlo stropní; 36W; Ra80; IP 65 - A</t>
  </si>
  <si>
    <t>225368414</t>
  </si>
  <si>
    <t>482</t>
  </si>
  <si>
    <t>EL-NM59-45</t>
  </si>
  <si>
    <t>Zářivkové svítidlo závěsné 2x36W; D=490mm; EWG; IP 41 - B</t>
  </si>
  <si>
    <t>-2014196646</t>
  </si>
  <si>
    <t>483</t>
  </si>
  <si>
    <t>EL-NM59-46</t>
  </si>
  <si>
    <t>Nástěnné LED svítidlo 16W;  IP 20 - C</t>
  </si>
  <si>
    <t>-448678994</t>
  </si>
  <si>
    <t>484</t>
  </si>
  <si>
    <t>EL-NM59-47</t>
  </si>
  <si>
    <t>Nástěnné LED svítidlo s nouzovým zdrojem 16W; 1480lm; IP 43 - D</t>
  </si>
  <si>
    <t>-837915214</t>
  </si>
  <si>
    <t>485</t>
  </si>
  <si>
    <t>EL-NM59-48</t>
  </si>
  <si>
    <t>Nástěnné LED svítidlo se senzorem 16W; 1480lm; IP 43 - F</t>
  </si>
  <si>
    <t>366908758</t>
  </si>
  <si>
    <t>EL-NM59-49</t>
  </si>
  <si>
    <t>Nástěnné LED svítidlo se senzorem a nouzovým zdrojem 16W; 1480lm; IP 43 - G</t>
  </si>
  <si>
    <t>507990608</t>
  </si>
  <si>
    <t>487</t>
  </si>
  <si>
    <t>EL-NM59-50</t>
  </si>
  <si>
    <t>Nástěnné LED svítidlo 20W; 1840lm; IP 43 - H</t>
  </si>
  <si>
    <t>1636925344</t>
  </si>
  <si>
    <t>EL-NM59-51</t>
  </si>
  <si>
    <t>Nástěnný LED reflektor 20W; IP 43 - R</t>
  </si>
  <si>
    <t>-1513823218</t>
  </si>
  <si>
    <t>489</t>
  </si>
  <si>
    <t>EL-NM59-52</t>
  </si>
  <si>
    <t>Nástěnné nouzové LED svítidlo 1W; 100lm; 1hod. IP 43 - U</t>
  </si>
  <si>
    <t>1054092900</t>
  </si>
  <si>
    <t>EL-NM59-53</t>
  </si>
  <si>
    <t>Nouzové únikové LED svítidlo Tiger LED 1,2W; SE; IP 22 - Y</t>
  </si>
  <si>
    <t>-741763302</t>
  </si>
  <si>
    <t>491</t>
  </si>
  <si>
    <t>EL-NM59-54</t>
  </si>
  <si>
    <t>Kompaktní svítidlo 13W; IP 53 - na půdu</t>
  </si>
  <si>
    <t>-1368981542</t>
  </si>
  <si>
    <t>EL-NM59-55</t>
  </si>
  <si>
    <t>Reflektor metalhalogenový 150W; IP 65 - pro VO</t>
  </si>
  <si>
    <t>-1427695997</t>
  </si>
  <si>
    <t>493</t>
  </si>
  <si>
    <t>EL-NM59-56</t>
  </si>
  <si>
    <t>Reflektor metalhalogenový 250W; IP 65 - pro VO</t>
  </si>
  <si>
    <t>-1521532226</t>
  </si>
  <si>
    <t>EL-NM59-57</t>
  </si>
  <si>
    <t>Zářivková trubice T8 36W/840, 3350lm</t>
  </si>
  <si>
    <t>-1428008239</t>
  </si>
  <si>
    <t>495</t>
  </si>
  <si>
    <t>EL-NM59-58</t>
  </si>
  <si>
    <t>Ekologický poplatek</t>
  </si>
  <si>
    <t>996682700</t>
  </si>
  <si>
    <t>EL-NM59-59</t>
  </si>
  <si>
    <t>Zemnící svorka s uzemňovací páskou typ ZSA 16</t>
  </si>
  <si>
    <t>-729393417</t>
  </si>
  <si>
    <t>497</t>
  </si>
  <si>
    <t>EL-NM59-60</t>
  </si>
  <si>
    <t>Svorka uzemňovací vodovodní - ZS 4</t>
  </si>
  <si>
    <t>910399270</t>
  </si>
  <si>
    <t>498</t>
  </si>
  <si>
    <t>EL-NM59-61</t>
  </si>
  <si>
    <t>Sestava podlahové krabice do dřevěné podlahy - dle přiložené nabídky</t>
  </si>
  <si>
    <t>-86242027</t>
  </si>
  <si>
    <t>499</t>
  </si>
  <si>
    <t>EL-NM59-62</t>
  </si>
  <si>
    <t>Sestava podlahové krabice do cihlové podlahy - dle přiložené nabídky</t>
  </si>
  <si>
    <t>1189386942</t>
  </si>
  <si>
    <t>500</t>
  </si>
  <si>
    <t>EL-NM59-63</t>
  </si>
  <si>
    <t>Svorka uzemňovací SR03</t>
  </si>
  <si>
    <t>1406447554</t>
  </si>
  <si>
    <t>501</t>
  </si>
  <si>
    <t>EL-NM59-64</t>
  </si>
  <si>
    <t>Zásuvková skříň 230/400V; IP 44; typ 2x230V/16A + 1x 400V/16A</t>
  </si>
  <si>
    <t>1161384063</t>
  </si>
  <si>
    <t>502</t>
  </si>
  <si>
    <t>EL-NM59-65</t>
  </si>
  <si>
    <t>Kabelová trubka Monoflex 1240 - průchod základy</t>
  </si>
  <si>
    <t>2010958489</t>
  </si>
  <si>
    <t>503</t>
  </si>
  <si>
    <t>EL-NM59-66</t>
  </si>
  <si>
    <t>Stožár sadový bezpaticový výšky 6m, žárový zinek</t>
  </si>
  <si>
    <t>-599031219</t>
  </si>
  <si>
    <t>504</t>
  </si>
  <si>
    <t>EL-NM59-67</t>
  </si>
  <si>
    <t>Výložník pro reflektory, žárový zinek</t>
  </si>
  <si>
    <t>1176234946</t>
  </si>
  <si>
    <t>505</t>
  </si>
  <si>
    <t>EL-NM59-68</t>
  </si>
  <si>
    <t>Stožárová výzbroj SR 951-14 Z Cu - s krytkou na IP 20</t>
  </si>
  <si>
    <t>1094955906</t>
  </si>
  <si>
    <t>506</t>
  </si>
  <si>
    <t>EL-NM59-69</t>
  </si>
  <si>
    <t>Pojistka E14/10A</t>
  </si>
  <si>
    <t>2131792038</t>
  </si>
  <si>
    <t>507</t>
  </si>
  <si>
    <t>EL-NM59-70</t>
  </si>
  <si>
    <t>Pásek uzemňovací FeZn  30 x 4 mm</t>
  </si>
  <si>
    <t>-760657451</t>
  </si>
  <si>
    <t>508</t>
  </si>
  <si>
    <t>EL-NM59-71</t>
  </si>
  <si>
    <t>Zemnící drát FeZn průměr 10mm</t>
  </si>
  <si>
    <t>575091530</t>
  </si>
  <si>
    <t>509</t>
  </si>
  <si>
    <t>EL-NM59-72</t>
  </si>
  <si>
    <t>Jímací drát AlMgSi průměr 8 mm -  0,135 kg/m</t>
  </si>
  <si>
    <t>-607121120</t>
  </si>
  <si>
    <t>510</t>
  </si>
  <si>
    <t>EL-NM59-73</t>
  </si>
  <si>
    <t>Svorka zaváděcí tyče</t>
  </si>
  <si>
    <t>1339054342</t>
  </si>
  <si>
    <t>511</t>
  </si>
  <si>
    <t>EL-NM59-74</t>
  </si>
  <si>
    <t>Zaváděcí tyč</t>
  </si>
  <si>
    <t>1645093289</t>
  </si>
  <si>
    <t>512</t>
  </si>
  <si>
    <t>EL-NM59-75</t>
  </si>
  <si>
    <t>Izolovaný vodič CUI, 20 x 3500mm</t>
  </si>
  <si>
    <t>140444893</t>
  </si>
  <si>
    <t>513</t>
  </si>
  <si>
    <t>EL-NM59-76</t>
  </si>
  <si>
    <t>Ochranný úhelník</t>
  </si>
  <si>
    <t>1807774238</t>
  </si>
  <si>
    <t>514</t>
  </si>
  <si>
    <t>EL-NM59-77</t>
  </si>
  <si>
    <t>Svorka okapová       -  SO</t>
  </si>
  <si>
    <t>1206257317</t>
  </si>
  <si>
    <t>515</t>
  </si>
  <si>
    <t>EL-NM59-78</t>
  </si>
  <si>
    <t>Svorka spojovací     -  SS</t>
  </si>
  <si>
    <t>-2129025758</t>
  </si>
  <si>
    <t>516</t>
  </si>
  <si>
    <t>EL-NM59-79</t>
  </si>
  <si>
    <t>Svorka zkušební       -  SZ</t>
  </si>
  <si>
    <t>-763166372</t>
  </si>
  <si>
    <t>517</t>
  </si>
  <si>
    <t>EL-NM59-80</t>
  </si>
  <si>
    <t>Svorka univerzální       -  SU</t>
  </si>
  <si>
    <t>666701194</t>
  </si>
  <si>
    <t>518</t>
  </si>
  <si>
    <t>EL-NM59-81</t>
  </si>
  <si>
    <t>Podpěra vedení  na svahu pod krytinu  -  PV 12</t>
  </si>
  <si>
    <t>-355166117</t>
  </si>
  <si>
    <t>519</t>
  </si>
  <si>
    <t>EL-NM59-82</t>
  </si>
  <si>
    <t>Podpěra vedení  na vrcholu krovu  -  PV 15</t>
  </si>
  <si>
    <t>-1572822554</t>
  </si>
  <si>
    <t>520</t>
  </si>
  <si>
    <t>EL-NM59-83</t>
  </si>
  <si>
    <t>Podpěra vedení  do zdiva  -  PV1P</t>
  </si>
  <si>
    <t>1433728126</t>
  </si>
  <si>
    <t>521</t>
  </si>
  <si>
    <t>EL-NM59-84</t>
  </si>
  <si>
    <t>Svorka na okapové roury  -  STU</t>
  </si>
  <si>
    <t>-437188992</t>
  </si>
  <si>
    <t>522</t>
  </si>
  <si>
    <t>EL-NM59-85</t>
  </si>
  <si>
    <t>Svorka na ocelovou konstrukci  -  SP1</t>
  </si>
  <si>
    <t>1906798668</t>
  </si>
  <si>
    <t>523</t>
  </si>
  <si>
    <t>EL-NM59-86</t>
  </si>
  <si>
    <t>Svorka na oplechování atiky  -  PS</t>
  </si>
  <si>
    <t>-700974474</t>
  </si>
  <si>
    <t>524</t>
  </si>
  <si>
    <t>EL-NM59-87</t>
  </si>
  <si>
    <t>Označovací štítek</t>
  </si>
  <si>
    <t>1526103308</t>
  </si>
  <si>
    <t>741-11</t>
  </si>
  <si>
    <t>Příslušenství DALI</t>
  </si>
  <si>
    <t>525</t>
  </si>
  <si>
    <t>EL-NM59-88</t>
  </si>
  <si>
    <t>Stropní DALI sensor</t>
  </si>
  <si>
    <t>-844436867</t>
  </si>
  <si>
    <t>526</t>
  </si>
  <si>
    <t>EL-NM59-89</t>
  </si>
  <si>
    <t>Ruční DALI vysílač</t>
  </si>
  <si>
    <t>480812622</t>
  </si>
  <si>
    <t>527</t>
  </si>
  <si>
    <t>EL-NM59-90</t>
  </si>
  <si>
    <t>Touchpanel DALI pro nezávislé ovládání</t>
  </si>
  <si>
    <t>147112489</t>
  </si>
  <si>
    <t>528</t>
  </si>
  <si>
    <t>EL-NM59-91</t>
  </si>
  <si>
    <t>Touchpanel DALI - 2x64 adres</t>
  </si>
  <si>
    <t>-508066832</t>
  </si>
  <si>
    <t>741-12</t>
  </si>
  <si>
    <t>Podružný materiál</t>
  </si>
  <si>
    <t>529</t>
  </si>
  <si>
    <t>EL-NM59-91.1</t>
  </si>
  <si>
    <t>Podružný  materiál :</t>
  </si>
  <si>
    <t>-513215497</t>
  </si>
  <si>
    <t>741-13</t>
  </si>
  <si>
    <t>Elektromontáže - Pomocné stavební práce</t>
  </si>
  <si>
    <t>530</t>
  </si>
  <si>
    <t>27 - 0161</t>
  </si>
  <si>
    <t>Zazdění a začištění skříní rozvodnic</t>
  </si>
  <si>
    <t>1579821565</t>
  </si>
  <si>
    <t>531</t>
  </si>
  <si>
    <t>68 - 0161</t>
  </si>
  <si>
    <t>Vybourání otvoru do 15 cm v cihelném zdivu</t>
  </si>
  <si>
    <t>-1403434864</t>
  </si>
  <si>
    <t>532</t>
  </si>
  <si>
    <t>68 - 0411</t>
  </si>
  <si>
    <t>Vysekání kapsy 7x7x5cm pro krabici</t>
  </si>
  <si>
    <t>-92114308</t>
  </si>
  <si>
    <t>533</t>
  </si>
  <si>
    <t>68 - 0512</t>
  </si>
  <si>
    <t>Vysekání rýhy do 5 x 5 cm - pro kabel v kamenné zdi</t>
  </si>
  <si>
    <t>1264485639</t>
  </si>
  <si>
    <t>534</t>
  </si>
  <si>
    <t>68 - 0515</t>
  </si>
  <si>
    <t>Vysekání rýhy do 5 x 15 cm - pro kabel v kamenné zdi</t>
  </si>
  <si>
    <t>1770228500</t>
  </si>
  <si>
    <t>535</t>
  </si>
  <si>
    <t>68 - 0615</t>
  </si>
  <si>
    <t>Vysekání rýhy do 3 x 15 cm - pro kabel v omítce stěn</t>
  </si>
  <si>
    <t>463031354</t>
  </si>
  <si>
    <t>536</t>
  </si>
  <si>
    <t>68 - 0622</t>
  </si>
  <si>
    <t>Vysekání rýhy do 3 x 5 cm - pro kabel v omítce stropu</t>
  </si>
  <si>
    <t>-1841793936</t>
  </si>
  <si>
    <t>537</t>
  </si>
  <si>
    <t>69 - 0041</t>
  </si>
  <si>
    <t>Osazení hmoždinky do zdiva</t>
  </si>
  <si>
    <t>-894704899</t>
  </si>
  <si>
    <t>538</t>
  </si>
  <si>
    <t>979 01-9100</t>
  </si>
  <si>
    <t>Svislá doprava suti</t>
  </si>
  <si>
    <t>957817362</t>
  </si>
  <si>
    <t>539</t>
  </si>
  <si>
    <t>979 08-2111</t>
  </si>
  <si>
    <t>Vnitrostaveništní doprava suti do  10 m</t>
  </si>
  <si>
    <t>2100762994</t>
  </si>
  <si>
    <t>540</t>
  </si>
  <si>
    <t>97908-popl.</t>
  </si>
  <si>
    <t>Poplatek za odvoz kontejneru se stavební sutí</t>
  </si>
  <si>
    <t>-656486564</t>
  </si>
  <si>
    <t>741-14</t>
  </si>
  <si>
    <t>Elektromontáže - Zemní práce</t>
  </si>
  <si>
    <t>541</t>
  </si>
  <si>
    <t>01 - 0024</t>
  </si>
  <si>
    <t>Vytyčení trasy kabelového vedení v zastavěném prostoru</t>
  </si>
  <si>
    <t>-701890565</t>
  </si>
  <si>
    <t>542</t>
  </si>
  <si>
    <t>05 - 0704</t>
  </si>
  <si>
    <t>Výkop jámy stožárů veřejného osvětlení - zemina 4. třídy</t>
  </si>
  <si>
    <t>1691984244</t>
  </si>
  <si>
    <t>543</t>
  </si>
  <si>
    <t>10 - 0021</t>
  </si>
  <si>
    <t>Stožárové pouzdro 250 x 800mm - v ose trasy kabelu</t>
  </si>
  <si>
    <t>333131761</t>
  </si>
  <si>
    <t>544</t>
  </si>
  <si>
    <t>15 - 0154</t>
  </si>
  <si>
    <t>Výkop rýhy  35 x 70 cm - zemina 4. třídy</t>
  </si>
  <si>
    <t>-511950959</t>
  </si>
  <si>
    <t>545</t>
  </si>
  <si>
    <t>15 - 0164</t>
  </si>
  <si>
    <t>Výkop rýhy  35 x 80 cm - zemina 4. třídy</t>
  </si>
  <si>
    <t>477954029</t>
  </si>
  <si>
    <t>546</t>
  </si>
  <si>
    <t>26 - 0011</t>
  </si>
  <si>
    <t>Pevné spojení páskových zemničů</t>
  </si>
  <si>
    <t>920616304</t>
  </si>
  <si>
    <t>547</t>
  </si>
  <si>
    <t>27 - 0195</t>
  </si>
  <si>
    <t>Zazdění a začištění skříně elektroměrového rozvaděče</t>
  </si>
  <si>
    <t>15424245</t>
  </si>
  <si>
    <t>548</t>
  </si>
  <si>
    <t>30 - 0006</t>
  </si>
  <si>
    <t>Hutnění zeminy do 20 cm</t>
  </si>
  <si>
    <t>254611094</t>
  </si>
  <si>
    <t>549</t>
  </si>
  <si>
    <t>42 - 1082</t>
  </si>
  <si>
    <t>Výstražná fólie z PVC  - šířky od 25 do 50 cm</t>
  </si>
  <si>
    <t>-1123612391</t>
  </si>
  <si>
    <t>550</t>
  </si>
  <si>
    <t>42 - 1201</t>
  </si>
  <si>
    <t>Zřízení lože tl. 10 cm z prohozeného výkopku - rýha do 65 cm</t>
  </si>
  <si>
    <t>-1166220873</t>
  </si>
  <si>
    <t>551</t>
  </si>
  <si>
    <t>42 - 1281</t>
  </si>
  <si>
    <t>Zřízení lože tl. 10 cm zakryté folií - rýha do 65 cm</t>
  </si>
  <si>
    <t>188168047</t>
  </si>
  <si>
    <t>552</t>
  </si>
  <si>
    <t>50 - 0002</t>
  </si>
  <si>
    <t>Trouba stožárového pouzdra</t>
  </si>
  <si>
    <t>-709722170</t>
  </si>
  <si>
    <t>553</t>
  </si>
  <si>
    <t>51 - 0055</t>
  </si>
  <si>
    <t>Kabelový prostup z plastových trub do 15cm, bez obsypu</t>
  </si>
  <si>
    <t>-1087644353</t>
  </si>
  <si>
    <t>554</t>
  </si>
  <si>
    <t>56 - 0154</t>
  </si>
  <si>
    <t>Zához rýhy  35 x 70 cm - zemina 4. třídy</t>
  </si>
  <si>
    <t>418206482</t>
  </si>
  <si>
    <t>555</t>
  </si>
  <si>
    <t>56 - 0164</t>
  </si>
  <si>
    <t>Zához rýhy  35 x 80 cm - zemina 4. třídy</t>
  </si>
  <si>
    <t>2000791804</t>
  </si>
  <si>
    <t>556</t>
  </si>
  <si>
    <t>62 - 0014</t>
  </si>
  <si>
    <t>Úprava terénu - v přírodní zemině - 4. třídy</t>
  </si>
  <si>
    <t>-1874531119</t>
  </si>
  <si>
    <t>741-15</t>
  </si>
  <si>
    <t>Elektromontáže - Mechanismy</t>
  </si>
  <si>
    <t>741-16</t>
  </si>
  <si>
    <t>Montážní stroje a mechanismy včetně osádek</t>
  </si>
  <si>
    <t>557</t>
  </si>
  <si>
    <t>EL-Me59-01</t>
  </si>
  <si>
    <t>Osádka montážních strojů a mechanismů</t>
  </si>
  <si>
    <t>1948371311</t>
  </si>
  <si>
    <t>558</t>
  </si>
  <si>
    <t>EL-Me59-02</t>
  </si>
  <si>
    <t>Montážní plošina pro montáž svítidel</t>
  </si>
  <si>
    <t>1957483210</t>
  </si>
  <si>
    <t>559</t>
  </si>
  <si>
    <t>EL-Me59-03</t>
  </si>
  <si>
    <t>Autojeřáb pro usazení sloupů</t>
  </si>
  <si>
    <t>-1848803929</t>
  </si>
  <si>
    <t>741-17</t>
  </si>
  <si>
    <t>Hlava III. - HZS</t>
  </si>
  <si>
    <t>560</t>
  </si>
  <si>
    <t>EL-Me59-04</t>
  </si>
  <si>
    <t>Spolupráce s revizním technikem</t>
  </si>
  <si>
    <t>-432450792</t>
  </si>
  <si>
    <t>561</t>
  </si>
  <si>
    <t>EL-Me59-05</t>
  </si>
  <si>
    <t>Dozor elektro</t>
  </si>
  <si>
    <t>940388911</t>
  </si>
  <si>
    <t>741-18</t>
  </si>
  <si>
    <t>Elektromontáže - demontáže</t>
  </si>
  <si>
    <t>562</t>
  </si>
  <si>
    <t>EL-Dem59-1</t>
  </si>
  <si>
    <t>Demontáže</t>
  </si>
  <si>
    <t>hod.</t>
  </si>
  <si>
    <t>-246710025</t>
  </si>
  <si>
    <t>741-19</t>
  </si>
  <si>
    <t>Elektromontáže - ostatní náklady</t>
  </si>
  <si>
    <t>563</t>
  </si>
  <si>
    <t>EL-Ost59-1</t>
  </si>
  <si>
    <t>Doprava  z  " A "</t>
  </si>
  <si>
    <t>-1967338703</t>
  </si>
  <si>
    <t>564</t>
  </si>
  <si>
    <t>EL-Ost59-2</t>
  </si>
  <si>
    <t>2014456358</t>
  </si>
  <si>
    <t>565</t>
  </si>
  <si>
    <t>EL-Ost59-3</t>
  </si>
  <si>
    <t>1901097503</t>
  </si>
  <si>
    <t>566</t>
  </si>
  <si>
    <t>EL-Re59-1</t>
  </si>
  <si>
    <t>-1402893634</t>
  </si>
  <si>
    <t>1*40 'Přepočtené koeficientem množství</t>
  </si>
  <si>
    <t>742</t>
  </si>
  <si>
    <t>Elektroinstalace - slaboproud</t>
  </si>
  <si>
    <t>567</t>
  </si>
  <si>
    <t>742-1</t>
  </si>
  <si>
    <t>-1621054138</t>
  </si>
  <si>
    <t>"Ceníkové položky slaboproudu jsou společné</t>
  </si>
  <si>
    <t>742-01</t>
  </si>
  <si>
    <t>1. EPS - Elektrická požární signalizace</t>
  </si>
  <si>
    <t>742-02</t>
  </si>
  <si>
    <t>Hardware EPS</t>
  </si>
  <si>
    <t>568</t>
  </si>
  <si>
    <t>1SL-D59-01</t>
  </si>
  <si>
    <t>ústředna EPS, základní deska, zdroj 24V/5A - dodávka</t>
  </si>
  <si>
    <t>-1198656849</t>
  </si>
  <si>
    <t>569</t>
  </si>
  <si>
    <t>1SL-D59-02</t>
  </si>
  <si>
    <t>Rozšiřující skříň pro ústřednu EPS - dodávka</t>
  </si>
  <si>
    <t>796084793</t>
  </si>
  <si>
    <t>570</t>
  </si>
  <si>
    <t>1SL-D59-03</t>
  </si>
  <si>
    <t>Neutrální čelní deska - dodávka</t>
  </si>
  <si>
    <t>-350188532</t>
  </si>
  <si>
    <t>571</t>
  </si>
  <si>
    <t>1SL-D59-04</t>
  </si>
  <si>
    <t>čelní ovládací panel pro ústřednu EPS - dodávka</t>
  </si>
  <si>
    <t>-1557865522</t>
  </si>
  <si>
    <t>572</t>
  </si>
  <si>
    <t>1SL-D59-05</t>
  </si>
  <si>
    <t>periferní modul  pro ústřednu EPS s 1 pozicí pro mikromodul - dodávka</t>
  </si>
  <si>
    <t>-1719636549</t>
  </si>
  <si>
    <t>573</t>
  </si>
  <si>
    <t>1SL-D59-06</t>
  </si>
  <si>
    <t>mikromodulová karta EPS  se třemi pozicemi - dodávka</t>
  </si>
  <si>
    <t>1179118297</t>
  </si>
  <si>
    <t>574</t>
  </si>
  <si>
    <t>1SL-D59-07</t>
  </si>
  <si>
    <t>multimodul- linka pro 127 prvků /  127 skupin - dodávka</t>
  </si>
  <si>
    <t>562085953</t>
  </si>
  <si>
    <t>575</t>
  </si>
  <si>
    <t>1SL-D59-08</t>
  </si>
  <si>
    <t>Vstupně/výstupní prvek 4 vstupy + 2 výstupy  - dodávka</t>
  </si>
  <si>
    <t>1632757089</t>
  </si>
  <si>
    <t>576</t>
  </si>
  <si>
    <t>1SL-D59-09</t>
  </si>
  <si>
    <t>Skříňka vstupně/výstupního modulu, šedá, plastová - dodávka</t>
  </si>
  <si>
    <t>1803483782</t>
  </si>
  <si>
    <t>577</t>
  </si>
  <si>
    <t>1SL-D59-10</t>
  </si>
  <si>
    <t>Opticko-Kouřový hlásič série - dodávka</t>
  </si>
  <si>
    <t>-1747645991</t>
  </si>
  <si>
    <t>578</t>
  </si>
  <si>
    <t>1SL-D59-11</t>
  </si>
  <si>
    <t>Standartní patice hlásiče IQ8Quad - dodávka</t>
  </si>
  <si>
    <t>584473895</t>
  </si>
  <si>
    <t>579</t>
  </si>
  <si>
    <t>1SL-D59-12</t>
  </si>
  <si>
    <t>IQ8 modul elektroniky tl. hlásiče s oddělovačem - dodávka</t>
  </si>
  <si>
    <t>819957471</t>
  </si>
  <si>
    <t>580</t>
  </si>
  <si>
    <t>1SL-D59-13</t>
  </si>
  <si>
    <t>Kryt tlačítkového hlásiče IQ8 - dodávka</t>
  </si>
  <si>
    <t>-1295604578</t>
  </si>
  <si>
    <t>581</t>
  </si>
  <si>
    <t>1SL-D59-14</t>
  </si>
  <si>
    <t>zkušební prostředek pro aut. hlásiče IQ8Quad - dodávka</t>
  </si>
  <si>
    <t>-493176346</t>
  </si>
  <si>
    <t>582</t>
  </si>
  <si>
    <t>1SL-D59-15</t>
  </si>
  <si>
    <t>AKKU 24 Ah, nominální napětí 12 Vss - dodávka</t>
  </si>
  <si>
    <t>-2013254110</t>
  </si>
  <si>
    <t>583</t>
  </si>
  <si>
    <t>1SL-D59-16</t>
  </si>
  <si>
    <t>Obslužné pole požární ochrany - dodávka</t>
  </si>
  <si>
    <t>-1853713668</t>
  </si>
  <si>
    <t>584</t>
  </si>
  <si>
    <t>1SL-D59-17</t>
  </si>
  <si>
    <t>Klíčový trezor PO, vč. klíče pro HZS MSK - dodávka</t>
  </si>
  <si>
    <t>-1270548958</t>
  </si>
  <si>
    <t>585</t>
  </si>
  <si>
    <t>1SL-D59-18</t>
  </si>
  <si>
    <t>Rozbočovací krabice, keramické svorkovnice, EI30 - dodávka</t>
  </si>
  <si>
    <t>-558917815</t>
  </si>
  <si>
    <t>586</t>
  </si>
  <si>
    <t>1SL-D59-19</t>
  </si>
  <si>
    <t>Siréna červená, 97dB, ROLP/R/D - dodávka</t>
  </si>
  <si>
    <t>-1710071324</t>
  </si>
  <si>
    <t>587</t>
  </si>
  <si>
    <t>1SL-D59-20</t>
  </si>
  <si>
    <t>Zábleskový maják s akustickou signalizací, červený - dodávka</t>
  </si>
  <si>
    <t>-341396613</t>
  </si>
  <si>
    <t>588</t>
  </si>
  <si>
    <t>1SL-D59-21</t>
  </si>
  <si>
    <t>Provozní kniha EPS - dodávka</t>
  </si>
  <si>
    <t>-207740637</t>
  </si>
  <si>
    <t>589</t>
  </si>
  <si>
    <t>1SL-D59-22</t>
  </si>
  <si>
    <t>ZDP - Přenosové zařízení na PCO vč. antény, PD, Aku, montáže, studie - dodávka</t>
  </si>
  <si>
    <t>set</t>
  </si>
  <si>
    <t>-433017543</t>
  </si>
  <si>
    <t>590</t>
  </si>
  <si>
    <t>1SL-D59-23</t>
  </si>
  <si>
    <t>Přepěťovvá ochrana  - dodávka</t>
  </si>
  <si>
    <t>106795276</t>
  </si>
  <si>
    <t>591</t>
  </si>
  <si>
    <t>1SL-D59-24</t>
  </si>
  <si>
    <t>SDK požární uzavíratelný kryt ústředny EPS - dodávka</t>
  </si>
  <si>
    <t>-1643379466</t>
  </si>
  <si>
    <t>592</t>
  </si>
  <si>
    <t>1SL-D59-25</t>
  </si>
  <si>
    <t>-1676360217</t>
  </si>
  <si>
    <t>593</t>
  </si>
  <si>
    <t>1SL-D59-26</t>
  </si>
  <si>
    <t>291667749</t>
  </si>
  <si>
    <t>594</t>
  </si>
  <si>
    <t>1SL-M59-01</t>
  </si>
  <si>
    <t>ústředna EPS, základní deska, zdroj 24V/5A - montáž</t>
  </si>
  <si>
    <t>1679210004</t>
  </si>
  <si>
    <t>595</t>
  </si>
  <si>
    <t>1SL-M59-02</t>
  </si>
  <si>
    <t>Rozšiřující skříň pro ústřednu EPS - montáž</t>
  </si>
  <si>
    <t>1830717572</t>
  </si>
  <si>
    <t>596</t>
  </si>
  <si>
    <t>1SL-M59-03</t>
  </si>
  <si>
    <t>Neutrální čelní deska - montáž</t>
  </si>
  <si>
    <t>-295976643</t>
  </si>
  <si>
    <t>597</t>
  </si>
  <si>
    <t>1SL-M59-04</t>
  </si>
  <si>
    <t>čelní ovládací panel pro ústřednu EPS - montáž</t>
  </si>
  <si>
    <t>-1091752602</t>
  </si>
  <si>
    <t>598</t>
  </si>
  <si>
    <t>1SL-M59-05</t>
  </si>
  <si>
    <t>periferní modul  pro ústřednu EPS s 1 pozicí pro mikromodul - montáž</t>
  </si>
  <si>
    <t>-1572238674</t>
  </si>
  <si>
    <t>599</t>
  </si>
  <si>
    <t>1SL-M59-06</t>
  </si>
  <si>
    <t>mikromodulová karta EPS  se třemi pozicemi - montáž</t>
  </si>
  <si>
    <t>48706546</t>
  </si>
  <si>
    <t>600</t>
  </si>
  <si>
    <t>1SL-M59-07</t>
  </si>
  <si>
    <t>multimodul- linka pro 127 prvků /  127 skupin - montáž</t>
  </si>
  <si>
    <t>1371048166</t>
  </si>
  <si>
    <t>601</t>
  </si>
  <si>
    <t>1SL-M59-08</t>
  </si>
  <si>
    <t>Vstupně/výstupní prvek 4 vstupy + 2 výstupy  - montáž</t>
  </si>
  <si>
    <t>1097818404</t>
  </si>
  <si>
    <t>602</t>
  </si>
  <si>
    <t>1SL-M59-09</t>
  </si>
  <si>
    <t>Skříňka vstupně/výstupního modulu, šedá, plastová - montáž</t>
  </si>
  <si>
    <t>-648862684</t>
  </si>
  <si>
    <t>603</t>
  </si>
  <si>
    <t>1SL-M59-10</t>
  </si>
  <si>
    <t>Opticko-Kouřový hlásič série - montáž</t>
  </si>
  <si>
    <t>-2107820019</t>
  </si>
  <si>
    <t>604</t>
  </si>
  <si>
    <t>1SL-M59-11</t>
  </si>
  <si>
    <t>Standartní patice hlásiče IQ8Quad - montáž</t>
  </si>
  <si>
    <t>-913323832</t>
  </si>
  <si>
    <t>605</t>
  </si>
  <si>
    <t>1SL-M59-12</t>
  </si>
  <si>
    <t>IQ8 modul elektroniky tl. hlásiče s oddělovačem - montáž</t>
  </si>
  <si>
    <t>511994980</t>
  </si>
  <si>
    <t>606</t>
  </si>
  <si>
    <t>1SL-M59-13</t>
  </si>
  <si>
    <t>Kryt tlačítkového hlásiče IQ8 - montáž</t>
  </si>
  <si>
    <t>478392468</t>
  </si>
  <si>
    <t>607</t>
  </si>
  <si>
    <t>1SL-M59-14</t>
  </si>
  <si>
    <t>zkušební prostředek pro aut. hlásiče IQ8Quad - montáž</t>
  </si>
  <si>
    <t>1695464975</t>
  </si>
  <si>
    <t>608</t>
  </si>
  <si>
    <t>1SL-M59-15</t>
  </si>
  <si>
    <t>AKKU 24 Ah, nominální napětí 12 Vss - montáž</t>
  </si>
  <si>
    <t>-1266960434</t>
  </si>
  <si>
    <t>609</t>
  </si>
  <si>
    <t>1SL-M59-16</t>
  </si>
  <si>
    <t>Obslužné pole požární ochrany - montáž</t>
  </si>
  <si>
    <t>-1342903763</t>
  </si>
  <si>
    <t>610</t>
  </si>
  <si>
    <t>1SL-M59-17</t>
  </si>
  <si>
    <t>Klíčový trezor PO, vč. klíče pro HZS MSK - montáž</t>
  </si>
  <si>
    <t>409122239</t>
  </si>
  <si>
    <t>611</t>
  </si>
  <si>
    <t>1SL-M59-18</t>
  </si>
  <si>
    <t>Rozbočovací krabice, keramické svorkovnice, EI30 - montáž</t>
  </si>
  <si>
    <t>-71517117</t>
  </si>
  <si>
    <t>612</t>
  </si>
  <si>
    <t>1SL-M59-19</t>
  </si>
  <si>
    <t>Siréna červená, 97dB, ROLP/R/D - montáž</t>
  </si>
  <si>
    <t>-1544849460</t>
  </si>
  <si>
    <t>613</t>
  </si>
  <si>
    <t>1SL-M59-20</t>
  </si>
  <si>
    <t>Zábleskový maják s akustickou signalizací, červený - montáž</t>
  </si>
  <si>
    <t>-841072790</t>
  </si>
  <si>
    <t>614</t>
  </si>
  <si>
    <t>1SL-M59-21</t>
  </si>
  <si>
    <t>Provozní kniha EPS - montáž</t>
  </si>
  <si>
    <t>-969412736</t>
  </si>
  <si>
    <t>615</t>
  </si>
  <si>
    <t>1SL-M59-22</t>
  </si>
  <si>
    <t>ZDP - Přenosové zařízení na PCO vč. antény, PD, Aku, montáže, studie - montáž</t>
  </si>
  <si>
    <t>318242409</t>
  </si>
  <si>
    <t>616</t>
  </si>
  <si>
    <t>1SL-M59-23</t>
  </si>
  <si>
    <t>Přepěťovvá ochrana  - montáž</t>
  </si>
  <si>
    <t>-573752225</t>
  </si>
  <si>
    <t>617</t>
  </si>
  <si>
    <t>1SL-M59-24</t>
  </si>
  <si>
    <t>SDK požární uzavíratelný kryt ústředny EPS - montáž</t>
  </si>
  <si>
    <t>-979421673</t>
  </si>
  <si>
    <t>618</t>
  </si>
  <si>
    <t>1SL-M59-25</t>
  </si>
  <si>
    <t>-227995216</t>
  </si>
  <si>
    <t>619</t>
  </si>
  <si>
    <t>1SL-M59-26</t>
  </si>
  <si>
    <t>1443113303</t>
  </si>
  <si>
    <t>742-03</t>
  </si>
  <si>
    <t>Kabelové trasy a kabely EPS</t>
  </si>
  <si>
    <t>620</t>
  </si>
  <si>
    <t>1SL-D59-27</t>
  </si>
  <si>
    <t>J-Y(st)Y 2x2x0,8 - dodávka</t>
  </si>
  <si>
    <t>-1496230964</t>
  </si>
  <si>
    <t>621</t>
  </si>
  <si>
    <t>1SL-D59-28</t>
  </si>
  <si>
    <t>PraFlaGuard 1x2x0.8 - dodávka</t>
  </si>
  <si>
    <t>85430612</t>
  </si>
  <si>
    <t>622</t>
  </si>
  <si>
    <t>1SL-D59-29</t>
  </si>
  <si>
    <t>PraFlaGuard 4x2x0.8 - dodávka</t>
  </si>
  <si>
    <t>-1679919926</t>
  </si>
  <si>
    <t>623</t>
  </si>
  <si>
    <t>1SL-D59-30</t>
  </si>
  <si>
    <t>PraFlaGuard 2x2x0.8 - dodávka</t>
  </si>
  <si>
    <t>1062600396</t>
  </si>
  <si>
    <t>624</t>
  </si>
  <si>
    <t>1SL-D59-31</t>
  </si>
  <si>
    <t>PraFlaDur 3x1,5 - dodávka</t>
  </si>
  <si>
    <t>821600582</t>
  </si>
  <si>
    <t>625</t>
  </si>
  <si>
    <t>1SL-D59-32</t>
  </si>
  <si>
    <t>Jistič 6A - dodávka</t>
  </si>
  <si>
    <t>2015763522</t>
  </si>
  <si>
    <t>626</t>
  </si>
  <si>
    <t>J-Y(st)Y 2x2x0,8 - montáž</t>
  </si>
  <si>
    <t>-1169637261</t>
  </si>
  <si>
    <t>627</t>
  </si>
  <si>
    <t>PraFlaGuard 1x2x0.8 - montáž</t>
  </si>
  <si>
    <t>2034777521</t>
  </si>
  <si>
    <t>628</t>
  </si>
  <si>
    <t>PraFlaGuard 4x2x0.8 - montáž</t>
  </si>
  <si>
    <t>-947103595</t>
  </si>
  <si>
    <t>629</t>
  </si>
  <si>
    <t>PraFlaGuard 2x2x0.8 - montáž</t>
  </si>
  <si>
    <t>749248311</t>
  </si>
  <si>
    <t>630</t>
  </si>
  <si>
    <t>PraFlaDur 3x1,5 - montáž</t>
  </si>
  <si>
    <t>482832441</t>
  </si>
  <si>
    <t>631</t>
  </si>
  <si>
    <t>Jistič 6A - montáž</t>
  </si>
  <si>
    <t>-1136844522</t>
  </si>
  <si>
    <t>742-04</t>
  </si>
  <si>
    <t>Ostatní</t>
  </si>
  <si>
    <t>632</t>
  </si>
  <si>
    <t>1SL-059-33</t>
  </si>
  <si>
    <t>HZS</t>
  </si>
  <si>
    <t>937867235</t>
  </si>
  <si>
    <t>633</t>
  </si>
  <si>
    <t>1SL-059-34</t>
  </si>
  <si>
    <t>Spolupráce s ostatními profesemi</t>
  </si>
  <si>
    <t>-1875758747</t>
  </si>
  <si>
    <t>634</t>
  </si>
  <si>
    <t>1SL-059-35</t>
  </si>
  <si>
    <t>Oživení systému, naprogramování</t>
  </si>
  <si>
    <t>23539273</t>
  </si>
  <si>
    <t>635</t>
  </si>
  <si>
    <t>1SL-059-36</t>
  </si>
  <si>
    <t>Revize, EPS</t>
  </si>
  <si>
    <t>kpl</t>
  </si>
  <si>
    <t>860784714</t>
  </si>
  <si>
    <t>636</t>
  </si>
  <si>
    <t>1SL-059-37</t>
  </si>
  <si>
    <t>Funkční zkouška vč.protokolu</t>
  </si>
  <si>
    <t>-2103832106</t>
  </si>
  <si>
    <t>742-05</t>
  </si>
  <si>
    <t>2. SK - Strukturovaná kabeláž</t>
  </si>
  <si>
    <t>742-06</t>
  </si>
  <si>
    <t>Přípojné místo</t>
  </si>
  <si>
    <t>637</t>
  </si>
  <si>
    <t>2SL-D59-01</t>
  </si>
  <si>
    <t>Keystone modul RJ-45 nestíněný, Cat. 6, - dodávka</t>
  </si>
  <si>
    <t>-1057910837</t>
  </si>
  <si>
    <t>638</t>
  </si>
  <si>
    <t>2SL-D59-02</t>
  </si>
  <si>
    <t>maska nosná, 2x pozice keystone - dodávka</t>
  </si>
  <si>
    <t>-610849144</t>
  </si>
  <si>
    <t>639</t>
  </si>
  <si>
    <t>2SL-D59-03</t>
  </si>
  <si>
    <t>kryt zásuvky pro nosné masky - dodávka</t>
  </si>
  <si>
    <t>1605709846</t>
  </si>
  <si>
    <t>640</t>
  </si>
  <si>
    <t>2SL-D59-04</t>
  </si>
  <si>
    <t>rámeček zásuvky jednonásobný - dodávka</t>
  </si>
  <si>
    <t>-450789734</t>
  </si>
  <si>
    <t>641</t>
  </si>
  <si>
    <t>2SL-M59-01</t>
  </si>
  <si>
    <t>Keystone modul RJ-45 nestíněný, Cat. 6, - montáž</t>
  </si>
  <si>
    <t>2109407517</t>
  </si>
  <si>
    <t>642</t>
  </si>
  <si>
    <t>2SL-M59-02</t>
  </si>
  <si>
    <t>maska nosná, 2x pozice keystone - montáž</t>
  </si>
  <si>
    <t>1712435837</t>
  </si>
  <si>
    <t>643</t>
  </si>
  <si>
    <t>2SL-M59-03</t>
  </si>
  <si>
    <t>kryt zásuvky pro nosné masky - montáž</t>
  </si>
  <si>
    <t>311038994</t>
  </si>
  <si>
    <t>644</t>
  </si>
  <si>
    <t>2SL-M59-04</t>
  </si>
  <si>
    <t>rámeček zásuvky jednonásobný - montáž</t>
  </si>
  <si>
    <t>1180017039</t>
  </si>
  <si>
    <t>742-07</t>
  </si>
  <si>
    <t>Rozvaděč DR-1</t>
  </si>
  <si>
    <t>645</t>
  </si>
  <si>
    <t>2SL-D59-05</t>
  </si>
  <si>
    <t>Stojanový rozvaděč 19",  42U, 600x600, Prosklené dveře - dodávka</t>
  </si>
  <si>
    <t>1777125070</t>
  </si>
  <si>
    <t>646</t>
  </si>
  <si>
    <t>2SL-D59-06</t>
  </si>
  <si>
    <t>Ventilační jednotka, 6x ventilátor, termostat, 1U - dodávka</t>
  </si>
  <si>
    <t>2135611696</t>
  </si>
  <si>
    <t>647</t>
  </si>
  <si>
    <t>2SL-D59-07</t>
  </si>
  <si>
    <t>Patchpanel 25 port, 1U, kat. 3 - dodávka</t>
  </si>
  <si>
    <t>-1830170002</t>
  </si>
  <si>
    <t>648</t>
  </si>
  <si>
    <t>2SL-D59-08</t>
  </si>
  <si>
    <t>Patchpanel 24 port, 1U, kat. 6 - dodávka</t>
  </si>
  <si>
    <t>712629409</t>
  </si>
  <si>
    <t>649</t>
  </si>
  <si>
    <t>2SL-D59-09</t>
  </si>
  <si>
    <t>19" Organizér, plastový kanál, 1U - dodávka</t>
  </si>
  <si>
    <t>-1200438748</t>
  </si>
  <si>
    <t>650</t>
  </si>
  <si>
    <t>2SL-D59-10</t>
  </si>
  <si>
    <t>19" Polička 450mm, 1U, nosnost 30kg, černá - dodávka</t>
  </si>
  <si>
    <t>-1161546561</t>
  </si>
  <si>
    <t>651</t>
  </si>
  <si>
    <t>2SL-D59-11</t>
  </si>
  <si>
    <t>19" Napájecí panel, přepěťová ochrana, 5x230V, 1U - dodávka</t>
  </si>
  <si>
    <t>-1354547815</t>
  </si>
  <si>
    <t>652</t>
  </si>
  <si>
    <t>2SL-M59-05</t>
  </si>
  <si>
    <t>Stojanový rozvaděč 19",  42U, 600x600, Prosklené dveře - montáž</t>
  </si>
  <si>
    <t>-1892345276</t>
  </si>
  <si>
    <t>653</t>
  </si>
  <si>
    <t>2SL-M59-06</t>
  </si>
  <si>
    <t>Ventilační jednotka, 6x ventilátor, termostat, 1U - montáž</t>
  </si>
  <si>
    <t>-1563224871</t>
  </si>
  <si>
    <t>654</t>
  </si>
  <si>
    <t>2SL-M59-07</t>
  </si>
  <si>
    <t>Patchpanel 25 port, 1U, kat. 3 - montáž</t>
  </si>
  <si>
    <t>-1407952097</t>
  </si>
  <si>
    <t>655</t>
  </si>
  <si>
    <t>2SL-M59-08</t>
  </si>
  <si>
    <t>Patchpanel 24 port, 1U, kat. 6 - montáž</t>
  </si>
  <si>
    <t>-1128036553</t>
  </si>
  <si>
    <t>656</t>
  </si>
  <si>
    <t>2SL-M59-09</t>
  </si>
  <si>
    <t>19" Organizér, plastový kanál, 1U - montáž</t>
  </si>
  <si>
    <t>160598561</t>
  </si>
  <si>
    <t>657</t>
  </si>
  <si>
    <t>2SL-M59-10</t>
  </si>
  <si>
    <t>19" Polička 450mm, 1U, nosnost 30kg, černá - montáž</t>
  </si>
  <si>
    <t>1472011110</t>
  </si>
  <si>
    <t>658</t>
  </si>
  <si>
    <t>2SL-M59-11</t>
  </si>
  <si>
    <t>19" Napájecí panel, přepěťová ochrana, 5x230V, 1U - montáž</t>
  </si>
  <si>
    <t>1458641397</t>
  </si>
  <si>
    <t>742-08</t>
  </si>
  <si>
    <t>Propojovací kabely</t>
  </si>
  <si>
    <t>659</t>
  </si>
  <si>
    <t>2SL-D59-12</t>
  </si>
  <si>
    <t>propojovací kabel RJ45/RJ45, U/UTP,  1m, kat. 6, šedá - dodávka</t>
  </si>
  <si>
    <t>-780525350</t>
  </si>
  <si>
    <t>660</t>
  </si>
  <si>
    <t>2SL-D59-13</t>
  </si>
  <si>
    <t>propojovací kabel RJ45/RJ45, U/UTP,  2m, kat. 6, šedá - dodávka</t>
  </si>
  <si>
    <t>762924074</t>
  </si>
  <si>
    <t>661</t>
  </si>
  <si>
    <t>2SL-D59-14</t>
  </si>
  <si>
    <t>propojovací kabel RJ45/RJ45, U/UTP,  3m, kat. 6, šedá - dodávka</t>
  </si>
  <si>
    <t>1815106013</t>
  </si>
  <si>
    <t>662</t>
  </si>
  <si>
    <t>2SL-D59-15</t>
  </si>
  <si>
    <t>propojovací kabel RJ45/RJ45, U/UTP,  5m, kat. 6, šedá - dodávka</t>
  </si>
  <si>
    <t>-2124761492</t>
  </si>
  <si>
    <t>663</t>
  </si>
  <si>
    <t>2SL-M59-12</t>
  </si>
  <si>
    <t>propojovací kabel RJ45/RJ45, U/UTP,  1m, kat. 6, šedá - montáž</t>
  </si>
  <si>
    <t>-451686616</t>
  </si>
  <si>
    <t>664</t>
  </si>
  <si>
    <t>2SL-M59-13</t>
  </si>
  <si>
    <t>propojovací kabel RJ45/RJ45, U/UTP,  2m, kat. 6, šedá - montáž</t>
  </si>
  <si>
    <t>1983718729</t>
  </si>
  <si>
    <t>665</t>
  </si>
  <si>
    <t>2SL-M59-14</t>
  </si>
  <si>
    <t>propojovací kabel RJ45/RJ45, U/UTP,  3m, kat. 6, šedá - montáž</t>
  </si>
  <si>
    <t>1404148044</t>
  </si>
  <si>
    <t>666</t>
  </si>
  <si>
    <t>2SL-M59-15</t>
  </si>
  <si>
    <t>propojovací kabel RJ45/RJ45, U/UTP,  5m, kat. 6, šedá - montáž</t>
  </si>
  <si>
    <t>-305574804</t>
  </si>
  <si>
    <t>742-09</t>
  </si>
  <si>
    <t>Telekomunikační materiál</t>
  </si>
  <si>
    <t>667</t>
  </si>
  <si>
    <t>2SL-M59-16</t>
  </si>
  <si>
    <t>Telekomunikační skříň MIS 1b - montáž</t>
  </si>
  <si>
    <t>-1808677542</t>
  </si>
  <si>
    <t>668</t>
  </si>
  <si>
    <t>2SL-M59-17</t>
  </si>
  <si>
    <t>Montážní plech 10+1 - montáž</t>
  </si>
  <si>
    <t>-247989527</t>
  </si>
  <si>
    <t>669</t>
  </si>
  <si>
    <t>2SL-M59-18</t>
  </si>
  <si>
    <t>Lišta rozpojovací  - montáž</t>
  </si>
  <si>
    <t>-1103002105</t>
  </si>
  <si>
    <t>670</t>
  </si>
  <si>
    <t>2SL-M59-19</t>
  </si>
  <si>
    <t>Lišta zamnící  - montáž</t>
  </si>
  <si>
    <t>-1163670347</t>
  </si>
  <si>
    <t>671</t>
  </si>
  <si>
    <t>2SL-M59-20</t>
  </si>
  <si>
    <t>Zásobník bleskojistek  - montáž</t>
  </si>
  <si>
    <t>706129987</t>
  </si>
  <si>
    <t>672</t>
  </si>
  <si>
    <t>2SL-M59-21</t>
  </si>
  <si>
    <t>Bleskojistka 6x8, 10kA/10A, 230V - montáž</t>
  </si>
  <si>
    <t>-1764320524</t>
  </si>
  <si>
    <t>673</t>
  </si>
  <si>
    <t>2SL-D59-16</t>
  </si>
  <si>
    <t>Telekomunikační skříň MIS 1b - dodávka</t>
  </si>
  <si>
    <t>-1688199043</t>
  </si>
  <si>
    <t>674</t>
  </si>
  <si>
    <t>2SL-D59-17</t>
  </si>
  <si>
    <t>Montážní plech 10+1 - dodávka</t>
  </si>
  <si>
    <t>2027031175</t>
  </si>
  <si>
    <t>675</t>
  </si>
  <si>
    <t>2SL-D59-18</t>
  </si>
  <si>
    <t>Lišta rozpojovací  - dodávka</t>
  </si>
  <si>
    <t>-284371596</t>
  </si>
  <si>
    <t>676</t>
  </si>
  <si>
    <t>2SL-D59-19</t>
  </si>
  <si>
    <t>Lišta zamnící  - dodávka</t>
  </si>
  <si>
    <t>-31141916</t>
  </si>
  <si>
    <t>677</t>
  </si>
  <si>
    <t>2SL-D59-20</t>
  </si>
  <si>
    <t>Zásobník bleskojistek  - dodávka</t>
  </si>
  <si>
    <t>1371518538</t>
  </si>
  <si>
    <t>678</t>
  </si>
  <si>
    <t>2SL-D59-21</t>
  </si>
  <si>
    <t>Bleskojistka 6x8, 10kA/10A, 230V - dodávka</t>
  </si>
  <si>
    <t>797514277</t>
  </si>
  <si>
    <t>742-10</t>
  </si>
  <si>
    <t>Kabely</t>
  </si>
  <si>
    <t>679</t>
  </si>
  <si>
    <t>2SL-D59-22</t>
  </si>
  <si>
    <t>UTP instalační kabel Cat.6, LS0H - dodávka</t>
  </si>
  <si>
    <t>-1200053223</t>
  </si>
  <si>
    <t>680</t>
  </si>
  <si>
    <t>2SL-D59-23</t>
  </si>
  <si>
    <t>Kabel SYKFY10x2x0,5 - dodávka</t>
  </si>
  <si>
    <t>-988554442</t>
  </si>
  <si>
    <t>681</t>
  </si>
  <si>
    <t>2SL-D59-24</t>
  </si>
  <si>
    <t>Kabel CYKY-J 3x1,5 - dodávka</t>
  </si>
  <si>
    <t>-698876933</t>
  </si>
  <si>
    <t>682</t>
  </si>
  <si>
    <t>2SL-D59-25</t>
  </si>
  <si>
    <t>Kabel CYA 9 - dodávka</t>
  </si>
  <si>
    <t>1182043650</t>
  </si>
  <si>
    <t>683</t>
  </si>
  <si>
    <t>2SL-D59-26</t>
  </si>
  <si>
    <t>Jistič 1f/16A - dodávka</t>
  </si>
  <si>
    <t>2102728606</t>
  </si>
  <si>
    <t>684</t>
  </si>
  <si>
    <t>2SL-M59-22</t>
  </si>
  <si>
    <t>UTP instalační kabel Cat.6, LS0H - montáž</t>
  </si>
  <si>
    <t>-1011391780</t>
  </si>
  <si>
    <t>685</t>
  </si>
  <si>
    <t>2SL-M59-23</t>
  </si>
  <si>
    <t>Kabel SYKFY10x2x0,5 - montáž</t>
  </si>
  <si>
    <t>-306994982</t>
  </si>
  <si>
    <t>686</t>
  </si>
  <si>
    <t>2SL-M59-24</t>
  </si>
  <si>
    <t>Kabel CYKY-J 3x1,5 - montáž</t>
  </si>
  <si>
    <t>-437004277</t>
  </si>
  <si>
    <t>687</t>
  </si>
  <si>
    <t>2SL-M59-25</t>
  </si>
  <si>
    <t>Kabel CYA 9 - montáž</t>
  </si>
  <si>
    <t>196354337</t>
  </si>
  <si>
    <t>688</t>
  </si>
  <si>
    <t>2SL-M59-26</t>
  </si>
  <si>
    <t>Jistič 1f/16A - montáž</t>
  </si>
  <si>
    <t>612845910</t>
  </si>
  <si>
    <t>742-11</t>
  </si>
  <si>
    <t>689</t>
  </si>
  <si>
    <t>2SL-M59-27</t>
  </si>
  <si>
    <t>Měření vývodů SK kat.6 vč. měř. protokolů</t>
  </si>
  <si>
    <t>-305045480</t>
  </si>
  <si>
    <t>690</t>
  </si>
  <si>
    <t>2SL-M59-28</t>
  </si>
  <si>
    <t>Měření metalických kabelů</t>
  </si>
  <si>
    <t>1372875116</t>
  </si>
  <si>
    <t>691</t>
  </si>
  <si>
    <t>2SL-M59-29</t>
  </si>
  <si>
    <t>-308003622</t>
  </si>
  <si>
    <t>692</t>
  </si>
  <si>
    <t>2SL-M59-30</t>
  </si>
  <si>
    <t>1616786346</t>
  </si>
  <si>
    <t>693</t>
  </si>
  <si>
    <t>2SL-M59-31</t>
  </si>
  <si>
    <t>Oživení systému</t>
  </si>
  <si>
    <t>1539106979</t>
  </si>
  <si>
    <t>694</t>
  </si>
  <si>
    <t>2SL-M59-32</t>
  </si>
  <si>
    <t>Revize, zaškolení obsluhy, odzkoušení systému</t>
  </si>
  <si>
    <t>-1702118247</t>
  </si>
  <si>
    <t>742-12</t>
  </si>
  <si>
    <t>PZTS - Poplachový zabezpečovací a tísňový systém</t>
  </si>
  <si>
    <t>742-13</t>
  </si>
  <si>
    <t>Hardware PZTS</t>
  </si>
  <si>
    <t>695</t>
  </si>
  <si>
    <t>3SL-D59-01</t>
  </si>
  <si>
    <t>Ústředna PZTS až 256 zón a 8 grup v krytu bez klávesnice s komunikátorem a zdrojem - dodávka</t>
  </si>
  <si>
    <t>1345125178</t>
  </si>
  <si>
    <t>696</t>
  </si>
  <si>
    <t>3SL-D59-02</t>
  </si>
  <si>
    <t>LCD klávesnice  - dodávka</t>
  </si>
  <si>
    <t>-1920392631</t>
  </si>
  <si>
    <t>697</t>
  </si>
  <si>
    <t>3SL-D59-03</t>
  </si>
  <si>
    <t>Akumulátor 12V/18Ah - dodávka</t>
  </si>
  <si>
    <t>-1712631066</t>
  </si>
  <si>
    <t>698</t>
  </si>
  <si>
    <t>3SL-D59-04</t>
  </si>
  <si>
    <t>Koncentrátor v kovovém krytu pro 8 zón a 4 PGM výstupy - dodávka</t>
  </si>
  <si>
    <t>1127627210</t>
  </si>
  <si>
    <t>699</t>
  </si>
  <si>
    <t>3SL-D59-05</t>
  </si>
  <si>
    <t>Audiodetektor , dosah 7m - dodávka</t>
  </si>
  <si>
    <t>-18191685</t>
  </si>
  <si>
    <t>700</t>
  </si>
  <si>
    <t>3SL-D59-06</t>
  </si>
  <si>
    <t>PIR čidlo, stupeň 3, dosah 15m - dodávka  - dodávka</t>
  </si>
  <si>
    <t>1524770014</t>
  </si>
  <si>
    <t>701</t>
  </si>
  <si>
    <t>3SL-D59-07</t>
  </si>
  <si>
    <t>Duální PIR-MW čidlo, stupeň 3, dosah 15m - dodávka</t>
  </si>
  <si>
    <t>443927133</t>
  </si>
  <si>
    <t>702</t>
  </si>
  <si>
    <t>3SL-D59-09</t>
  </si>
  <si>
    <t>Plastový magnetický kontakt, povrchová montáž, stupeň 3 - dodávka</t>
  </si>
  <si>
    <t>1208346105</t>
  </si>
  <si>
    <t>703</t>
  </si>
  <si>
    <t>3SL-D59-10</t>
  </si>
  <si>
    <t>Rozboč. krabice, 10 svorek, Tamper, Plastová, bílá - dodávka</t>
  </si>
  <si>
    <t>853117345</t>
  </si>
  <si>
    <t>704</t>
  </si>
  <si>
    <t>3SL-D59-11</t>
  </si>
  <si>
    <t>Záložní zdroj 12V/5A, vč. krytu, tamper - dodávka</t>
  </si>
  <si>
    <t>-1485823936</t>
  </si>
  <si>
    <t>705</t>
  </si>
  <si>
    <t>3SL-D59-12</t>
  </si>
  <si>
    <t>-527360952</t>
  </si>
  <si>
    <t>706</t>
  </si>
  <si>
    <t>3SL-D59-13</t>
  </si>
  <si>
    <t>Siréna venkovní, zálohovaná, s blikačem, 128 dB, vč.aku - dodávka</t>
  </si>
  <si>
    <t>1461022118</t>
  </si>
  <si>
    <t>707</t>
  </si>
  <si>
    <t>3SL-D59-14</t>
  </si>
  <si>
    <t>Přenosové zařízení na PCO policie ČR vč. objektové studi, akumulátoru, antény a koaxiálního kabelu - dodávka</t>
  </si>
  <si>
    <t>1946013197</t>
  </si>
  <si>
    <t>708</t>
  </si>
  <si>
    <t>3SL-D59-15</t>
  </si>
  <si>
    <t>Přepěťová ochrana  - dodávka</t>
  </si>
  <si>
    <t>-1255751947</t>
  </si>
  <si>
    <t>709</t>
  </si>
  <si>
    <t>3SL-M59-01</t>
  </si>
  <si>
    <t>Ústředna PZTS až 256 zón a 8 grup v krytu bez klávesnice s komunikátorem a zdrojem - montáž</t>
  </si>
  <si>
    <t>1692021617</t>
  </si>
  <si>
    <t>710</t>
  </si>
  <si>
    <t>3SL-M59-02</t>
  </si>
  <si>
    <t>LCD klávesnice  - montáž</t>
  </si>
  <si>
    <t>-1446234967</t>
  </si>
  <si>
    <t>3SL-M59-03</t>
  </si>
  <si>
    <t>Akumulátor 12V/18Ah - montáž</t>
  </si>
  <si>
    <t>-980413071</t>
  </si>
  <si>
    <t>712</t>
  </si>
  <si>
    <t>3SL-M59-04</t>
  </si>
  <si>
    <t>Koncentrátor v kovovém krytu pro 8 zón a 4 PGM výstupy - montáž</t>
  </si>
  <si>
    <t>-1317914690</t>
  </si>
  <si>
    <t>3SL-M59-05</t>
  </si>
  <si>
    <t>Audiodetektor , dosah 7m - montáž</t>
  </si>
  <si>
    <t>2074651010</t>
  </si>
  <si>
    <t>714</t>
  </si>
  <si>
    <t>3SL-M59-06</t>
  </si>
  <si>
    <t>PIR čidlo, stupeň 3, dosah 15m - montáž</t>
  </si>
  <si>
    <t>216733142</t>
  </si>
  <si>
    <t>715</t>
  </si>
  <si>
    <t>3SL-M59-07</t>
  </si>
  <si>
    <t>Duální PIR-MW čidlo, stupeň 3, dosah 15m - montáž</t>
  </si>
  <si>
    <t>-1930577830</t>
  </si>
  <si>
    <t>716</t>
  </si>
  <si>
    <t>3SL-M59-09</t>
  </si>
  <si>
    <t>Plastový magnetický kontakt, povrchová montáž, stupeň 3 - montáž</t>
  </si>
  <si>
    <t>-224011680</t>
  </si>
  <si>
    <t>717</t>
  </si>
  <si>
    <t>3SL-M59-10</t>
  </si>
  <si>
    <t>Rozboč. krabice, 10 svorek, Tamper, Plastová, bílá - montáž</t>
  </si>
  <si>
    <t>-1791196335</t>
  </si>
  <si>
    <t>718</t>
  </si>
  <si>
    <t>3SL-M59-11</t>
  </si>
  <si>
    <t>Záložní zdroj 12V/5A, vč. krytu, tamper - montáž</t>
  </si>
  <si>
    <t>146015843</t>
  </si>
  <si>
    <t>719</t>
  </si>
  <si>
    <t>3SL-M59-12</t>
  </si>
  <si>
    <t>-2038580496</t>
  </si>
  <si>
    <t>720</t>
  </si>
  <si>
    <t>3SL-M59-13</t>
  </si>
  <si>
    <t>Siréna venkovní, zálohovaná, s blikačem, 128 dB, vč.aku - montáž</t>
  </si>
  <si>
    <t>1876684602</t>
  </si>
  <si>
    <t>721</t>
  </si>
  <si>
    <t>3SL-M59-14</t>
  </si>
  <si>
    <t>Přenosové zařízení na PCO policie ČR vč. objektové studi, akumulátoru, antény a koaxiálního kabelu - montáž</t>
  </si>
  <si>
    <t>-2087585119</t>
  </si>
  <si>
    <t>722</t>
  </si>
  <si>
    <t>3SL-M59-15</t>
  </si>
  <si>
    <t>Přepěťová ochrana  - montáž</t>
  </si>
  <si>
    <t>527016587</t>
  </si>
  <si>
    <t>742-14</t>
  </si>
  <si>
    <t>Neobsazeno</t>
  </si>
  <si>
    <t>742-15</t>
  </si>
  <si>
    <t>Kabely PZTS</t>
  </si>
  <si>
    <t>723</t>
  </si>
  <si>
    <t>3SL-D59-16</t>
  </si>
  <si>
    <t>Sdělovací stíněný kabel sběrnice 2x1+2x0,5 - dodávka</t>
  </si>
  <si>
    <t>-508884483</t>
  </si>
  <si>
    <t>724</t>
  </si>
  <si>
    <t>3SL-D59-17</t>
  </si>
  <si>
    <t>Sdělovací stíněný kabel 2x2x0,5 - dodávka</t>
  </si>
  <si>
    <t>156954502</t>
  </si>
  <si>
    <t>725</t>
  </si>
  <si>
    <t>3SL-M59-16</t>
  </si>
  <si>
    <t>Sdělovací stíněný kabel sběrnice 2x1+2x0,5 - montáž</t>
  </si>
  <si>
    <t>428797283</t>
  </si>
  <si>
    <t>726</t>
  </si>
  <si>
    <t>3SL-M59-17</t>
  </si>
  <si>
    <t>Sdělovací stíněný kabel 2x2x0,5 - montáž</t>
  </si>
  <si>
    <t>-1316163039</t>
  </si>
  <si>
    <t>742-16</t>
  </si>
  <si>
    <t>727</t>
  </si>
  <si>
    <t>3SL-M59-18</t>
  </si>
  <si>
    <t>1334058150</t>
  </si>
  <si>
    <t>728</t>
  </si>
  <si>
    <t>3SL-M59-19</t>
  </si>
  <si>
    <t>-1091752623</t>
  </si>
  <si>
    <t>729</t>
  </si>
  <si>
    <t>3SL-M59-20</t>
  </si>
  <si>
    <t>1032917931</t>
  </si>
  <si>
    <t>730</t>
  </si>
  <si>
    <t>3SL-M59-21</t>
  </si>
  <si>
    <t>-2067025277</t>
  </si>
  <si>
    <t>742-17</t>
  </si>
  <si>
    <t>4. CCTV - Kamerový systém IP</t>
  </si>
  <si>
    <t>742-18</t>
  </si>
  <si>
    <t>Hardware CCTV</t>
  </si>
  <si>
    <t>731</t>
  </si>
  <si>
    <t>4SL-D59-01</t>
  </si>
  <si>
    <t>Vnitřní DOME 2 Mpix IP kamera s IR, 1600 x 1200 @ 15 fps, 0.1 Lux, 1/3.2" CMOS, H.264 / MPEG-4 / M-JPEG, D/N - IR Cut Filter, IR přísvit 15 m, varifokální DC 2,8 - 10 mm, integrovaný mikrofon, externí audio In / Out, alarm In / Out, slot SDHC, PIR, PoE / DC 12 V / AC 24 V, 6.5 W, O 155 x 116 mm, včetně zdroje - dodávka</t>
  </si>
  <si>
    <t>1625416211</t>
  </si>
  <si>
    <t>732</t>
  </si>
  <si>
    <t>4SL-D59-02</t>
  </si>
  <si>
    <t>Venkovní 2 Mpix IP kamera s IR, Full HD, 1920 x 1080 @ 25 fps, 0.08 Lux, 1/2.7" CMOS, H.264 / MPEG-4 / M-JPEG, D/N - IR Cut Filter, IR přísvit 20 m, varifokální objektiv DC 3,5 - 12 mm, audio In / Out, alarm In / Out, slot micro SDHC, IP67, PoE / DC 12 V / AC 24 V, 10 W, O 70 x 186 mm, dodáváno včetně zdroje a držáku. - dodávka</t>
  </si>
  <si>
    <t>2033582888</t>
  </si>
  <si>
    <t>733</t>
  </si>
  <si>
    <t>4SL-D59-03</t>
  </si>
  <si>
    <t>DVR záznamové zařízení, možnost záznamu 16 IP kamer, možnost rozšíření až na 40 kamer, 200sn/sec, LAN, bez HDD, DVD-RW, klávesnice, vč prohlížecího a ovládací SW, RM - dodávka</t>
  </si>
  <si>
    <t>460028686</t>
  </si>
  <si>
    <t>734</t>
  </si>
  <si>
    <t>4SL-D59-04</t>
  </si>
  <si>
    <t>Jednozásuvka SK, 1xRJ-45 - dodávka</t>
  </si>
  <si>
    <t>-957494455</t>
  </si>
  <si>
    <t>735</t>
  </si>
  <si>
    <t>4SL-D59-05</t>
  </si>
  <si>
    <t>1438722691</t>
  </si>
  <si>
    <t>736</t>
  </si>
  <si>
    <t>4SL-D59-06</t>
  </si>
  <si>
    <t>přídavný HDD 2.0TB-SATA - dodávka</t>
  </si>
  <si>
    <t>-1314393983</t>
  </si>
  <si>
    <t>737</t>
  </si>
  <si>
    <t>4SL-D59-07</t>
  </si>
  <si>
    <t>Switch 16port, PoE, 350W, 10/100/1000 TX/RX - dodávka</t>
  </si>
  <si>
    <t>280618734</t>
  </si>
  <si>
    <t>738</t>
  </si>
  <si>
    <t>4SL-D59-08</t>
  </si>
  <si>
    <t>Monitor LCD 24", 1920x1200,HDMI/VGA,7/24, repro - dodávka</t>
  </si>
  <si>
    <t>-299636819</t>
  </si>
  <si>
    <t>739</t>
  </si>
  <si>
    <t>4SL-D59-09</t>
  </si>
  <si>
    <t>kabel HDMI, pozlacené konektory, 15m - dodávka</t>
  </si>
  <si>
    <t>576597498</t>
  </si>
  <si>
    <t>740</t>
  </si>
  <si>
    <t>4SL-D59-10</t>
  </si>
  <si>
    <t>Ovládací a záznamový SW - souběžně 5 uživatelů - dodávka</t>
  </si>
  <si>
    <t>-894638105</t>
  </si>
  <si>
    <t>4SL-D59-11</t>
  </si>
  <si>
    <t>8627274</t>
  </si>
  <si>
    <t>4SL-D59-12</t>
  </si>
  <si>
    <t>-1954995529</t>
  </si>
  <si>
    <t>743</t>
  </si>
  <si>
    <t>4SL-M59-01</t>
  </si>
  <si>
    <t>Vnitřní DOME 2 Mpix IP kamera s IR, 1600 x 1200 @ 15 fps, 0.1 Lux, 1/3.2" CMOS, H.264 / MPEG-4 / M-JPEG, D/N - IR Cut Filter, IR přísvit 15 m, varifokální DC 2,8 - 10 mm, integrovaný mikrofon, externí audio In / Out, alarm In / Out, slot SDHC, PIR, PoE / DC 12 V / AC 24 V, 6.5 W, O 155 x 116 mm, včetně zdroje.  - montáž</t>
  </si>
  <si>
    <t>-741019654</t>
  </si>
  <si>
    <t>744</t>
  </si>
  <si>
    <t>4SL-M59-02</t>
  </si>
  <si>
    <t>Venkovní 2 Mpix IP kamera s IR, Full HD, 1920 x 1080 @ 25 fps, 0.08 Lux, 1/2.7" CMOS, H.264 / MPEG-4 / M-JPEG, D/N - IR Cut Filter, IR přísvit 20 m, varifokální objektiv DC 3,5 - 12 mm, audio In / Out, alarm In / Out, slot micro SDHC, IP67, PoE / DC 12 V / AC 24 V, 10 W, O 70 x 186 mm, dodáváno včetně zdroje a držáku. - montáž</t>
  </si>
  <si>
    <t>-982396935</t>
  </si>
  <si>
    <t>745</t>
  </si>
  <si>
    <t>4SL-M59-03</t>
  </si>
  <si>
    <t>DVR záznamové zařízení, možnost záznamu 16 IP kamer, možnost rozšíření až na 40 kamer, 200sn/sec, LAN, bez HDD, DVD-RW, klávesnice, vč prohlížecího a ovládací SW, RM - montáž</t>
  </si>
  <si>
    <t>-1144074252</t>
  </si>
  <si>
    <t>746</t>
  </si>
  <si>
    <t>4SL-M59-04</t>
  </si>
  <si>
    <t>Jednozásuvka SK, 1xRJ-45 - montáž</t>
  </si>
  <si>
    <t>-1555323845</t>
  </si>
  <si>
    <t>747</t>
  </si>
  <si>
    <t>4SL-M59-05</t>
  </si>
  <si>
    <t>-1389928606</t>
  </si>
  <si>
    <t>748</t>
  </si>
  <si>
    <t>4SL-M59-06</t>
  </si>
  <si>
    <t>přídavný HDD 2.0TB-SATA - montáž</t>
  </si>
  <si>
    <t>-1305264703</t>
  </si>
  <si>
    <t>749</t>
  </si>
  <si>
    <t>4SL-M59-07</t>
  </si>
  <si>
    <t>Switch 16port, PoE, 350W, 10/100/1000 TX/RX - montáž</t>
  </si>
  <si>
    <t>-510441130</t>
  </si>
  <si>
    <t>750</t>
  </si>
  <si>
    <t>4SL-M59-08</t>
  </si>
  <si>
    <t>Monitor LCD 24", 1920x1200,HDMI/VGA,7/24, repro - montáž</t>
  </si>
  <si>
    <t>587320949</t>
  </si>
  <si>
    <t>751</t>
  </si>
  <si>
    <t>4SL-M59-09</t>
  </si>
  <si>
    <t>kabel HDMI, pozlacené konektory, 15m - montáž</t>
  </si>
  <si>
    <t>324562275</t>
  </si>
  <si>
    <t>752</t>
  </si>
  <si>
    <t>4SL-M59-10</t>
  </si>
  <si>
    <t>Ovládací a záznamový SW - souběžně 5 uživatelů - montáž</t>
  </si>
  <si>
    <t>-1604321870</t>
  </si>
  <si>
    <t>753</t>
  </si>
  <si>
    <t>4SL-M59-11</t>
  </si>
  <si>
    <t>-446139194</t>
  </si>
  <si>
    <t>754</t>
  </si>
  <si>
    <t>4SL-M59-12</t>
  </si>
  <si>
    <t>47720461</t>
  </si>
  <si>
    <t>742-19</t>
  </si>
  <si>
    <t>755</t>
  </si>
  <si>
    <t>4SL-D59-13</t>
  </si>
  <si>
    <t>U/UTP instalační kabel Cat.6 - dodávka</t>
  </si>
  <si>
    <t>1179454079</t>
  </si>
  <si>
    <t>756</t>
  </si>
  <si>
    <t>4SL-D59-14</t>
  </si>
  <si>
    <t>U/UTP instalační kabel Cat.6 outdoor - dodávka</t>
  </si>
  <si>
    <t>-162388900</t>
  </si>
  <si>
    <t>757</t>
  </si>
  <si>
    <t>4SL-M59-13</t>
  </si>
  <si>
    <t>U/UTP instalační kabel Cat.6 - montáž</t>
  </si>
  <si>
    <t>-610801030</t>
  </si>
  <si>
    <t>758</t>
  </si>
  <si>
    <t>4SL-M59-14</t>
  </si>
  <si>
    <t>U/UTP instalační kabel Cat.6 outdoor - montáž</t>
  </si>
  <si>
    <t>-1021566966</t>
  </si>
  <si>
    <t>742-20</t>
  </si>
  <si>
    <t>759</t>
  </si>
  <si>
    <t>4SL-M59-15</t>
  </si>
  <si>
    <t>-882188314</t>
  </si>
  <si>
    <t>760</t>
  </si>
  <si>
    <t>4SL-M59-16</t>
  </si>
  <si>
    <t>-889402076</t>
  </si>
  <si>
    <t>761</t>
  </si>
  <si>
    <t>4SL-M59-17</t>
  </si>
  <si>
    <t>691678268</t>
  </si>
  <si>
    <t>762</t>
  </si>
  <si>
    <t>4SL-M59-18</t>
  </si>
  <si>
    <t>2105511445</t>
  </si>
  <si>
    <t>763</t>
  </si>
  <si>
    <t>4SL-M59-19</t>
  </si>
  <si>
    <t>Revize, měření, zaškolení obsluhy, odzkoušení systému</t>
  </si>
  <si>
    <t>339026716</t>
  </si>
  <si>
    <t>742-21</t>
  </si>
  <si>
    <t>5. KT - Kabelové trasy</t>
  </si>
  <si>
    <t>742-22</t>
  </si>
  <si>
    <t>Elektroinstalační materiál</t>
  </si>
  <si>
    <t>764</t>
  </si>
  <si>
    <t>5SL-D59-01</t>
  </si>
  <si>
    <t>TR.OHEB.MONOF.1416/1 - dodávka</t>
  </si>
  <si>
    <t>-1858476916</t>
  </si>
  <si>
    <t>765</t>
  </si>
  <si>
    <t>5SL-D59-02</t>
  </si>
  <si>
    <t>TR.OHEB.MONOF.1423/1 - dodávka</t>
  </si>
  <si>
    <t>4927904</t>
  </si>
  <si>
    <t>766</t>
  </si>
  <si>
    <t>5SL-D59-03</t>
  </si>
  <si>
    <t>TR.OHEB.MONOF.1436/1 - dodávka</t>
  </si>
  <si>
    <t>492391850</t>
  </si>
  <si>
    <t>767</t>
  </si>
  <si>
    <t>5SL-D59-04</t>
  </si>
  <si>
    <t>Krabice přístrojová  - dodávka</t>
  </si>
  <si>
    <t>-300116044</t>
  </si>
  <si>
    <t>768</t>
  </si>
  <si>
    <t>5SL-D59-05</t>
  </si>
  <si>
    <t>Krabice kruhová odbočná KO97 s víčkem KO97V - dodávka</t>
  </si>
  <si>
    <t>1634415296</t>
  </si>
  <si>
    <t>769</t>
  </si>
  <si>
    <t>5SL-D59-06</t>
  </si>
  <si>
    <t>Krabice odbočná KO 125 s víčkem a šroubky - dodávka</t>
  </si>
  <si>
    <t>1786779885</t>
  </si>
  <si>
    <t>770</t>
  </si>
  <si>
    <t>5SL-D59-07</t>
  </si>
  <si>
    <t>Skříň rozvodná KT 250 s víkem a šroubky - dodávka</t>
  </si>
  <si>
    <t>1733520148</t>
  </si>
  <si>
    <t>771</t>
  </si>
  <si>
    <t>5SL-D59-08</t>
  </si>
  <si>
    <t>Parapetní kanál spodní díl 64x135 bílý9001… GEK 70135 - dodávka</t>
  </si>
  <si>
    <t>-1549636397</t>
  </si>
  <si>
    <t>772</t>
  </si>
  <si>
    <t>5SL-D59-09</t>
  </si>
  <si>
    <t>Kryt parapet.kanálu šíře 80 bílý9001… GEK/DG 8 - dodávka</t>
  </si>
  <si>
    <t>-569202348</t>
  </si>
  <si>
    <t>773</t>
  </si>
  <si>
    <t>5SL-D59-10</t>
  </si>
  <si>
    <t>Koncovka 64x135 bílá 9001… GEK/E7013 - dodávka</t>
  </si>
  <si>
    <t>-1846614055</t>
  </si>
  <si>
    <t>774</t>
  </si>
  <si>
    <t>5SL-D59-11</t>
  </si>
  <si>
    <t>Osazení hmoždinky 8 mm cihla - dodávka</t>
  </si>
  <si>
    <t>1121640761</t>
  </si>
  <si>
    <t>775</t>
  </si>
  <si>
    <t>5SL-D59-12</t>
  </si>
  <si>
    <t>Osazení hmoždinky 8 mm beton, tvrz. kámen, železobeton - dodávka</t>
  </si>
  <si>
    <t>-1396907731</t>
  </si>
  <si>
    <t>776</t>
  </si>
  <si>
    <t>5SL-D59-32</t>
  </si>
  <si>
    <t>708433409</t>
  </si>
  <si>
    <t>777</t>
  </si>
  <si>
    <t>5SL-M59-01</t>
  </si>
  <si>
    <t>TR.OHEB.MONOF.1416/1 - montáž</t>
  </si>
  <si>
    <t>-2077560727</t>
  </si>
  <si>
    <t>778</t>
  </si>
  <si>
    <t>5SL-M59-02</t>
  </si>
  <si>
    <t>TR.OHEB.MONOF.1423/1 - montáž</t>
  </si>
  <si>
    <t>1954842958</t>
  </si>
  <si>
    <t>779</t>
  </si>
  <si>
    <t>5SL-M59-03</t>
  </si>
  <si>
    <t>TR.OHEB.MONOF.1436/1 - montáž</t>
  </si>
  <si>
    <t>1647057289</t>
  </si>
  <si>
    <t>780</t>
  </si>
  <si>
    <t>5SL-M59-04</t>
  </si>
  <si>
    <t>Krabice přístrojová  - montáž</t>
  </si>
  <si>
    <t>-1188438617</t>
  </si>
  <si>
    <t>781</t>
  </si>
  <si>
    <t>5SL-M59-05</t>
  </si>
  <si>
    <t>Krabice kruhová odbočná KO97 s víčkem KO97V - montáž</t>
  </si>
  <si>
    <t>581103512</t>
  </si>
  <si>
    <t>782</t>
  </si>
  <si>
    <t>5SL-M59-06</t>
  </si>
  <si>
    <t>Krabice odbočná KO 125 s víčkem a šroubky - montáž</t>
  </si>
  <si>
    <t>885917123</t>
  </si>
  <si>
    <t>783</t>
  </si>
  <si>
    <t>5SL-M59-07</t>
  </si>
  <si>
    <t>Skříň rozvodná KT 250 s víkem a šroubky - montáž</t>
  </si>
  <si>
    <t>1954660390</t>
  </si>
  <si>
    <t>784</t>
  </si>
  <si>
    <t>5SL-M59-08</t>
  </si>
  <si>
    <t>Parapetní kanál spodní díl 64x135 bílý9001… GEK 70135 - montáž</t>
  </si>
  <si>
    <t>1344759835</t>
  </si>
  <si>
    <t>785</t>
  </si>
  <si>
    <t>5SL-M59-09</t>
  </si>
  <si>
    <t>Kryt parapet.kanálu šíře 80 bílý9001… GEK/DG 8 - montáž</t>
  </si>
  <si>
    <t>1100992186</t>
  </si>
  <si>
    <t>786</t>
  </si>
  <si>
    <t>5SL-M59-10</t>
  </si>
  <si>
    <t>Koncovka 64x135 bílá 9001… GEK/E7013 - montáž</t>
  </si>
  <si>
    <t>1476034255</t>
  </si>
  <si>
    <t>787</t>
  </si>
  <si>
    <t>5SL-M59-11</t>
  </si>
  <si>
    <t>Osazení hmoždinky 8 mm cihla - montáž</t>
  </si>
  <si>
    <t>-1190384829</t>
  </si>
  <si>
    <t>788</t>
  </si>
  <si>
    <t>5SL-M59-12</t>
  </si>
  <si>
    <t>Osazení hmoždinky 8 mm beton, tvrz. kámen, železobeton - montáž</t>
  </si>
  <si>
    <t>-461749978</t>
  </si>
  <si>
    <t>789</t>
  </si>
  <si>
    <t>5SL-M59-13</t>
  </si>
  <si>
    <t>Průraz D=6cm, beton 100cm - montáž</t>
  </si>
  <si>
    <t>-12542983</t>
  </si>
  <si>
    <t>790</t>
  </si>
  <si>
    <t>5SL-M59-14</t>
  </si>
  <si>
    <t>Průraz do 0,025m2,  beton 45cm - montáž</t>
  </si>
  <si>
    <t>1899633570</t>
  </si>
  <si>
    <t>791</t>
  </si>
  <si>
    <t>5SL-M59-15</t>
  </si>
  <si>
    <t>Průraz do 0,025m2,  beton 100cm - montáž</t>
  </si>
  <si>
    <t>866455570</t>
  </si>
  <si>
    <t>792</t>
  </si>
  <si>
    <t>5SL-M59-16</t>
  </si>
  <si>
    <t>chránička průrazu vč. začištění - montáž</t>
  </si>
  <si>
    <t>-1589732945</t>
  </si>
  <si>
    <t>793</t>
  </si>
  <si>
    <t>5SL-M59-17</t>
  </si>
  <si>
    <t>Značení trasy trubkového vedení  - montáž</t>
  </si>
  <si>
    <t>-253650321</t>
  </si>
  <si>
    <t>794</t>
  </si>
  <si>
    <t>5SL-M59-18</t>
  </si>
  <si>
    <t>Forma drátová jednostranná do 20 vodičů - montáž</t>
  </si>
  <si>
    <t>-785703070</t>
  </si>
  <si>
    <t>795</t>
  </si>
  <si>
    <t>5SL-M59-19</t>
  </si>
  <si>
    <t>Vyvázání kabel. svazků formy do 20 vodičů - montáž</t>
  </si>
  <si>
    <t>438151753</t>
  </si>
  <si>
    <t>796</t>
  </si>
  <si>
    <t>5SL-M59-20</t>
  </si>
  <si>
    <t>Vysekání kapsy v cihl. zdi, krabice do 100x100x50 mm - montáž</t>
  </si>
  <si>
    <t>-1356307126</t>
  </si>
  <si>
    <t>797</t>
  </si>
  <si>
    <t>5SL-M59-21</t>
  </si>
  <si>
    <t>Vysekání kapsy v cihl. zdi, krabice do 150x150x100 mm - montáž</t>
  </si>
  <si>
    <t>788728918</t>
  </si>
  <si>
    <t>798</t>
  </si>
  <si>
    <t>5SL-M59-22</t>
  </si>
  <si>
    <t>Vysekání drážky v betonové zdi do hl. 30 mm, š. do 70 mm - montáž</t>
  </si>
  <si>
    <t>1497422167</t>
  </si>
  <si>
    <t>799</t>
  </si>
  <si>
    <t>5SL-M59-23</t>
  </si>
  <si>
    <t>Vysekání drážky v cihl. zdi do hl. 30 mm, š. do 70 mm - montáž</t>
  </si>
  <si>
    <t>-1712548979</t>
  </si>
  <si>
    <t>800</t>
  </si>
  <si>
    <t>5SL-M59-24</t>
  </si>
  <si>
    <t>Vysekání drážky v cihl. zdi do hl. 30 mm, š. do 100 mm - montáž</t>
  </si>
  <si>
    <t>1298579193</t>
  </si>
  <si>
    <t>801</t>
  </si>
  <si>
    <t>5SL-M59-25</t>
  </si>
  <si>
    <t>Koordinace a spolupráce s jinými profesemi</t>
  </si>
  <si>
    <t>-1346725777</t>
  </si>
  <si>
    <t>802</t>
  </si>
  <si>
    <t>5SL-M59-26</t>
  </si>
  <si>
    <t>Provedení vých. elektrorevize, vyprac. reviz. zprávy</t>
  </si>
  <si>
    <t>1232115658</t>
  </si>
  <si>
    <t>803</t>
  </si>
  <si>
    <t>5SL-M59-27</t>
  </si>
  <si>
    <t>Úklidové práce</t>
  </si>
  <si>
    <t>-1512499547</t>
  </si>
  <si>
    <t>804</t>
  </si>
  <si>
    <t>5SL-M59-28</t>
  </si>
  <si>
    <t>Transport a odvoz suti na skládku do 20km</t>
  </si>
  <si>
    <t>-110531717</t>
  </si>
  <si>
    <t>805</t>
  </si>
  <si>
    <t>5SL-M59-29</t>
  </si>
  <si>
    <t>-1919439431</t>
  </si>
  <si>
    <t>806</t>
  </si>
  <si>
    <t>5SL-M59-30</t>
  </si>
  <si>
    <t>plošina</t>
  </si>
  <si>
    <t>-1783572886</t>
  </si>
  <si>
    <t>807</t>
  </si>
  <si>
    <t>5SL-M59-31</t>
  </si>
  <si>
    <t>1070976024</t>
  </si>
  <si>
    <t>742-23</t>
  </si>
  <si>
    <t xml:space="preserve">Slaboproud - Ostatní náklady </t>
  </si>
  <si>
    <t>808</t>
  </si>
  <si>
    <t>5SL-M59-32</t>
  </si>
  <si>
    <t>Vedení prací,</t>
  </si>
  <si>
    <t>1867076919</t>
  </si>
  <si>
    <t>809</t>
  </si>
  <si>
    <t>5SL-M59-33</t>
  </si>
  <si>
    <t>-801878832</t>
  </si>
  <si>
    <t>810</t>
  </si>
  <si>
    <t>5SL-M59-34</t>
  </si>
  <si>
    <t>921451096</t>
  </si>
  <si>
    <t>Vzduchotechnika</t>
  </si>
  <si>
    <t>751-1</t>
  </si>
  <si>
    <t>Zařízení č. 1 - Větrání sociálního zázemí pro veřejnost</t>
  </si>
  <si>
    <t>811</t>
  </si>
  <si>
    <t>240001001d</t>
  </si>
  <si>
    <t>Nástěnný ventilátor o125mm, V=50-80m3/h, Pi=20W/230V vč. časového doběhu a zpětné klapky - dodávka</t>
  </si>
  <si>
    <t>-218456548</t>
  </si>
  <si>
    <t>812</t>
  </si>
  <si>
    <t>240001002d</t>
  </si>
  <si>
    <t>Výfuková hlavice o125mm, provedení pozink. -  "- dodávka</t>
  </si>
  <si>
    <t>863130822</t>
  </si>
  <si>
    <t>813</t>
  </si>
  <si>
    <t>240001003d</t>
  </si>
  <si>
    <t>Dveřní mřížka 400x100mm, odstín přírodní elox (dvě mřížky na jedny dveře)- dodávka</t>
  </si>
  <si>
    <t>-627631973</t>
  </si>
  <si>
    <t>814</t>
  </si>
  <si>
    <t>240005004d</t>
  </si>
  <si>
    <t>Tepelná izolace tl. 60mm s pozink. oplechováním (rozvody nad střechou)- dodávka</t>
  </si>
  <si>
    <t>-1076482595</t>
  </si>
  <si>
    <t>815</t>
  </si>
  <si>
    <t>240005006d</t>
  </si>
  <si>
    <t>Tepelná izolace tl. 60mm s Al. polepem (potrubí pod střechou)- dodávka</t>
  </si>
  <si>
    <t>1720615250</t>
  </si>
  <si>
    <t>816</t>
  </si>
  <si>
    <t>240005007d</t>
  </si>
  <si>
    <t>Kruhové potrubí, provedení pozink, spojováno na spojky - o125mm, 40% tvarovek- dodávka</t>
  </si>
  <si>
    <t>bm</t>
  </si>
  <si>
    <t>1242797865</t>
  </si>
  <si>
    <t>817</t>
  </si>
  <si>
    <t>240001001m</t>
  </si>
  <si>
    <t>Nástěnný ventilátor o125mm, V=50-80m3/h, Pi=20W/230V vč. časového doběhu a zpětné klapky - montáž</t>
  </si>
  <si>
    <t>-965122410</t>
  </si>
  <si>
    <t>818</t>
  </si>
  <si>
    <t>240001002m</t>
  </si>
  <si>
    <t>Výfuková hlavice o125mm, provedení pozink.  - montáž</t>
  </si>
  <si>
    <t>2021744485</t>
  </si>
  <si>
    <t>819</t>
  </si>
  <si>
    <t>240001003m</t>
  </si>
  <si>
    <t>Dveřní mřížka 400x100mm, odstín přírodní elox (dvě mřížky na jedny dveře) - montáž</t>
  </si>
  <si>
    <t>-490307953</t>
  </si>
  <si>
    <t>820</t>
  </si>
  <si>
    <t>240005004m</t>
  </si>
  <si>
    <t>Tepelná izolace tl. 60mm s pozink. oplechováním (rozvody nad střechou) - montáž</t>
  </si>
  <si>
    <t>881465233</t>
  </si>
  <si>
    <t>821</t>
  </si>
  <si>
    <t>240005006m</t>
  </si>
  <si>
    <t>Tepelná izolace tl. 60mm s Al. polepem (potrubí pod střechou) - montáž</t>
  </si>
  <si>
    <t>-1164849198</t>
  </si>
  <si>
    <t>822</t>
  </si>
  <si>
    <t>240005007m</t>
  </si>
  <si>
    <t>Kruhové potrubí, provedení pozink, spojováno na spojky - o125mm, 40% tvarovek - montáž</t>
  </si>
  <si>
    <t>1504593418</t>
  </si>
  <si>
    <t>751-2</t>
  </si>
  <si>
    <t>Zařízení č. 2 - Větrání sociální zázemí zaměstnanců</t>
  </si>
  <si>
    <t>823</t>
  </si>
  <si>
    <t>240002001d</t>
  </si>
  <si>
    <t>Nástěnný ventilátor o125mm, V=80-120m3/h, Pi=20W/230V vč. časového doběhu a zpětné klapky - dodávka</t>
  </si>
  <si>
    <t>-1561933193</t>
  </si>
  <si>
    <t>824</t>
  </si>
  <si>
    <t>240002002d</t>
  </si>
  <si>
    <t>Přetlaková žaluzie o125mm, provedení plast., barva hnědá  - dodávka</t>
  </si>
  <si>
    <t>-354484374</t>
  </si>
  <si>
    <t>825</t>
  </si>
  <si>
    <t>240002003d</t>
  </si>
  <si>
    <t>Dveřní mřížka 400x100mm, odstín přírodní elox (dvě mřížky na jedny dveře) - dodávka</t>
  </si>
  <si>
    <t>694270586</t>
  </si>
  <si>
    <t>826</t>
  </si>
  <si>
    <t>240002004d</t>
  </si>
  <si>
    <t>Kruhové potrubí, provedení pozink, spojováno na spojky  - o125mm, 40% tvarovek - dodávka</t>
  </si>
  <si>
    <t>-127166795</t>
  </si>
  <si>
    <t>827</t>
  </si>
  <si>
    <t>240002001m</t>
  </si>
  <si>
    <t>Nástěnný ventilátor o125mm, V=80-120m3/h, Pi=20W/230V vč. časového doběhu a zpětné klapky - montáž</t>
  </si>
  <si>
    <t>1344641090</t>
  </si>
  <si>
    <t>828</t>
  </si>
  <si>
    <t>240002002m</t>
  </si>
  <si>
    <t>Přetlaková žaluzie o125mm, provedení plast., barva hnědá  - montáž</t>
  </si>
  <si>
    <t>-1764579493</t>
  </si>
  <si>
    <t>829</t>
  </si>
  <si>
    <t>240002003m</t>
  </si>
  <si>
    <t>-1025816691</t>
  </si>
  <si>
    <t>830</t>
  </si>
  <si>
    <t>240002004m</t>
  </si>
  <si>
    <t>Kruhové potrubí, provedení pozink, spojováno na spojky  - o125mm, 40% tvarovek - montáž</t>
  </si>
  <si>
    <t>-75480299</t>
  </si>
  <si>
    <t>751-3</t>
  </si>
  <si>
    <t>Pomocný materiál a práce</t>
  </si>
  <si>
    <t>831</t>
  </si>
  <si>
    <t>P.1</t>
  </si>
  <si>
    <t>Montážní, závěsný, spojovací a těsnící materiál</t>
  </si>
  <si>
    <t>sbr.</t>
  </si>
  <si>
    <t>-1712800096</t>
  </si>
  <si>
    <t>832</t>
  </si>
  <si>
    <t>P.2</t>
  </si>
  <si>
    <t>Doprava, svislá přeprava, lešení</t>
  </si>
  <si>
    <t>-431750793</t>
  </si>
  <si>
    <t>833</t>
  </si>
  <si>
    <t>P.3</t>
  </si>
  <si>
    <t>Uvedení zařízení do provozu, zaškolení obsluhy</t>
  </si>
  <si>
    <t>822791697</t>
  </si>
  <si>
    <t>834</t>
  </si>
  <si>
    <t>P.4</t>
  </si>
  <si>
    <t>Dílenská dokumentace - příprava do výroby (opozicování potrubí VZT, dořešení detailů apod.)</t>
  </si>
  <si>
    <t>1720158098</t>
  </si>
  <si>
    <t>835</t>
  </si>
  <si>
    <t>P.5</t>
  </si>
  <si>
    <t>Dokumentace skutečného provedení stavby vč. vypracování dokladové části VZT</t>
  </si>
  <si>
    <t>1434674872</t>
  </si>
  <si>
    <t>836</t>
  </si>
  <si>
    <t>P.6</t>
  </si>
  <si>
    <t>Technická a koordinační činnost na stavbě, dořešení odvětrání skříně audio techniky</t>
  </si>
  <si>
    <t>343123172</t>
  </si>
  <si>
    <t>Konstrukce tesařské</t>
  </si>
  <si>
    <t>837</t>
  </si>
  <si>
    <t>762081510</t>
  </si>
  <si>
    <t>Práce společné pro tesařské konstrukce hoblování hraněného řeziva zabudovaného do konstrukce plošné prkna, fošny</t>
  </si>
  <si>
    <t>449247590</t>
  </si>
  <si>
    <t>"prkna záklopu nad m.č. 331 1.np=" m331z</t>
  </si>
  <si>
    <t>838</t>
  </si>
  <si>
    <t>762342202RT2</t>
  </si>
  <si>
    <t>Montáž laťování střech, vzdálenost latí do 22 cm včetně dodávky řeziva, latě 4/5 cm</t>
  </si>
  <si>
    <t>839</t>
  </si>
  <si>
    <t>762342202Raa</t>
  </si>
  <si>
    <t>Montáž laťování opěráku včetně řeziva</t>
  </si>
  <si>
    <t>840</t>
  </si>
  <si>
    <t>762342204RT2</t>
  </si>
  <si>
    <t>Montáž laťování střech, svislé, vzdálenost 100 cm včetně dodávky řeziva, latě 4/5 cm</t>
  </si>
  <si>
    <t>841</t>
  </si>
  <si>
    <t>762524104RT2</t>
  </si>
  <si>
    <t>Položení podlah palubek vč dodání řeziva, palubky tl.30 mm  podl. 2.NP c+včetně PU a spoj, p</t>
  </si>
  <si>
    <t>"poznámka: palubky tl. 30 mm</t>
  </si>
  <si>
    <t>"podlaha 2.NP c:"96,58</t>
  </si>
  <si>
    <t>"d:"13,36</t>
  </si>
  <si>
    <t>842</t>
  </si>
  <si>
    <t>611899950</t>
  </si>
  <si>
    <t>palubky podlahové smrk 24 x 146 mm A/B</t>
  </si>
  <si>
    <t>-54126385</t>
  </si>
  <si>
    <t>"odpočet materiálu z cen. položky=" -palPo*1,08</t>
  </si>
  <si>
    <t>843</t>
  </si>
  <si>
    <t>6118999-1</t>
  </si>
  <si>
    <t>palubky podlahové severský smrk 30 x 146 mm A/B</t>
  </si>
  <si>
    <t>-963922396</t>
  </si>
  <si>
    <t>"materiál do cen. položky=" palPo*1,08</t>
  </si>
  <si>
    <t>844</t>
  </si>
  <si>
    <t>762810036U00</t>
  </si>
  <si>
    <t>D+M Záklop OSB 22 přibíjet vč. nátěru a impregnace strop 1.NP - c - 331</t>
  </si>
  <si>
    <t>97*1,1</t>
  </si>
  <si>
    <t>845</t>
  </si>
  <si>
    <t>762811210RT3</t>
  </si>
  <si>
    <t>D+Mzáklopu, z hobl. prken š.250-300 tl 30 mm překl vč. spoj. prostř. nátěru a impr strop 1.NP 331</t>
  </si>
  <si>
    <t>"strop 1.NP 331=" 156,3*2*1,1</t>
  </si>
  <si>
    <t>846</t>
  </si>
  <si>
    <t>605111350</t>
  </si>
  <si>
    <t>řezivo stavební fošny prismované (středové) šířky přes 220 mm délky 2 - 5 m</t>
  </si>
  <si>
    <t>740870707</t>
  </si>
  <si>
    <t>"záklop z desek š. 250-300 mm, tl. 30 mm  nad m.č. 331</t>
  </si>
  <si>
    <t>"odečet desek tl. 24 mm z cen. položky</t>
  </si>
  <si>
    <t>-m331z*0,024*1,08</t>
  </si>
  <si>
    <t>"desky do ceníkvé položky tl. 30 mm</t>
  </si>
  <si>
    <t>m331z*0,03*1,08</t>
  </si>
  <si>
    <t>847</t>
  </si>
  <si>
    <t>762822140R00</t>
  </si>
  <si>
    <t>Montáž stropnic hraněných pl. do 540 cm2 strop. 2.NP</t>
  </si>
  <si>
    <t>"1.NP:"13,2+60+20+15,6+12,6+10,8+3,8</t>
  </si>
  <si>
    <t>848</t>
  </si>
  <si>
    <t>762895000</t>
  </si>
  <si>
    <t>Spojovací prostředky záklopu stropů, stropnic, podbíjení hřebíky, svory</t>
  </si>
  <si>
    <t>1270328820</t>
  </si>
  <si>
    <t>"záklop nad m.č. 331=" m331z*0,03</t>
  </si>
  <si>
    <t>849</t>
  </si>
  <si>
    <t>nc.591-713.1</t>
  </si>
  <si>
    <t>DMTZ + D+M  podesta z prkrn 103</t>
  </si>
  <si>
    <t>850</t>
  </si>
  <si>
    <t>n.c. 323</t>
  </si>
  <si>
    <t>D+M hobl. prkna š.250-300 mm tl. 30 mm strop nad 2.NP</t>
  </si>
  <si>
    <t>851</t>
  </si>
  <si>
    <t>n.c.198</t>
  </si>
  <si>
    <t>D+M- průvlak + překlad DUB  strop 1.NP -331 ručně tesané včetně impreg. a nátěru</t>
  </si>
  <si>
    <t>"průvlak:"0,24*0,235*0,35*2*1,1</t>
  </si>
  <si>
    <t>0,18*0,16*1,93*1,1</t>
  </si>
  <si>
    <t>0,19*0,34*1,93*1,1</t>
  </si>
  <si>
    <t>0,18*0,24*1,93*1,1</t>
  </si>
  <si>
    <t>0,24*0,26*5,16*1,1</t>
  </si>
  <si>
    <t>0,3*0,44*3*1,1</t>
  </si>
  <si>
    <t>"překlad:"0,16*0,16*1,5*16*1,1</t>
  </si>
  <si>
    <t>852</t>
  </si>
  <si>
    <t>n.c.200</t>
  </si>
  <si>
    <t>D+M dřev. prvky strop 1. NP + 2.NP+krov ručně tesané  včetně impragnace a nátěru</t>
  </si>
  <si>
    <t>"strop 2.NP 323:</t>
  </si>
  <si>
    <t>"průvlak 2.NP tesané:"0,24*0,24*(3,95+4,2)*1,1</t>
  </si>
  <si>
    <t>"stropnice 2.NP tesané:"0,2*0,24*4,4*3*1,1</t>
  </si>
  <si>
    <t>"strop 1.NP:</t>
  </si>
  <si>
    <t>"sropnice 1.NP tesané -331</t>
  </si>
  <si>
    <t xml:space="preserve"> 0,2*0,24*(13,14+10,8+16,2+7,05+7,8+24,36+20+37,68)*1,1</t>
  </si>
  <si>
    <t>"krov:</t>
  </si>
  <si>
    <t>"1 vzpěra krov:"0,31*1,1</t>
  </si>
  <si>
    <t>"2 rozpěra:"0,25*1,1</t>
  </si>
  <si>
    <t>"3 vzpěra:"0,74*1,1</t>
  </si>
  <si>
    <t>"příložky 0,05*0,16*0,5*2:"0,08*1,1</t>
  </si>
  <si>
    <t>"4 příložky vazn. trámu:"(1,02+2,1)*1,1</t>
  </si>
  <si>
    <t>"5 pásek:"0,4*1,1</t>
  </si>
  <si>
    <t>"8 zesílení rozpěr:"0,3*1,1</t>
  </si>
  <si>
    <t>"9 sedlo vazného trámu:"0,22*1,1</t>
  </si>
  <si>
    <t>"11 -vzpěry:"0,16*0,12*48,3*1,1</t>
  </si>
  <si>
    <t>"11-zarážka:"0,16*0,08*6,3*1,1</t>
  </si>
  <si>
    <t>"12:"0,22*1,1</t>
  </si>
  <si>
    <t>"krokev úžlabní:"0,14*0,14*11*1,1</t>
  </si>
  <si>
    <t>"sloupek:"0,08*1,1</t>
  </si>
  <si>
    <t>"sloupek:"0,4*1,1</t>
  </si>
  <si>
    <t>"část vaznice:"0,18*1,1</t>
  </si>
  <si>
    <t>"námětky:"1,88*1,1</t>
  </si>
  <si>
    <t>"sloupek:"0,04*1,1</t>
  </si>
  <si>
    <t>"vazný trám:" (0,19+0,15+0,08)*1,1</t>
  </si>
  <si>
    <t>"kráče:"0,12*1,1</t>
  </si>
  <si>
    <t>"pozednice:"0,09*1,1</t>
  </si>
  <si>
    <t>"krokev:"0,06*1,1</t>
  </si>
  <si>
    <t>853</t>
  </si>
  <si>
    <t>n.c.201</t>
  </si>
  <si>
    <t>Výměna poškozených částí krovu (DMTŽ+D+M) včetně nátěru a impregnace</t>
  </si>
  <si>
    <t>"krov - viz tabulka sanačních prací:</t>
  </si>
  <si>
    <t>"a2 sloupek:"0,15*0,14*2</t>
  </si>
  <si>
    <t>"a2 rozpěra:"0,12*0,14*1,5</t>
  </si>
  <si>
    <t>"a2 vzpěra:"0,14*0,17*4</t>
  </si>
  <si>
    <t>"a2 krokev:"0,1*0,13*1,5</t>
  </si>
  <si>
    <t>"a2 úžlabní krokev:"0,12*0,17*6</t>
  </si>
  <si>
    <t>"a2 kleština:"0,06*0,16*5,5</t>
  </si>
  <si>
    <t>"a2 vaznice příčná:"0,14*0,16*1,75</t>
  </si>
  <si>
    <t>"a2 vaznice:"0,14*0,16*2,75</t>
  </si>
  <si>
    <t>"a 22 vazný trám:"0,22*0,24*3,5</t>
  </si>
  <si>
    <t>"a22 krokev:"0,2*0,18*1,75</t>
  </si>
  <si>
    <t>"a22 pozednice:"0,2*0,16*4,5</t>
  </si>
  <si>
    <t>"výměna vazného trámu:"0,22*0,24*3</t>
  </si>
  <si>
    <t>"krátče:"0,2*0,22*1,25</t>
  </si>
  <si>
    <t>"krokev:"0,18*0,14*1,5</t>
  </si>
  <si>
    <t>"vazný trám:"0,22*0,24*3,5</t>
  </si>
  <si>
    <t>"krokev:"0,2*0,18*1,5</t>
  </si>
  <si>
    <t>"sloupek:"0,14*0,16*1,5</t>
  </si>
  <si>
    <t>"řezivo:</t>
  </si>
  <si>
    <t>"sloupek:"0,15*0,14*2</t>
  </si>
  <si>
    <t>"rozpěra:"0,12*0,14*1,5</t>
  </si>
  <si>
    <t>"vzpěra:"0,14*0,17*4</t>
  </si>
  <si>
    <t>"krokev:"0,1*0,13*1,5</t>
  </si>
  <si>
    <t>"krokev úžlabní:"0,12*0,17*6</t>
  </si>
  <si>
    <t>"kleština:"0,06*0,16*5,5*2</t>
  </si>
  <si>
    <t>"vaznice:"0,14*0,16*4,5</t>
  </si>
  <si>
    <t>"vazný trám:"0,22*0,24*3,5*2</t>
  </si>
  <si>
    <t>"krokev:"0,2*0,18*1,75</t>
  </si>
  <si>
    <t>"pozednice:"0,2*0,16*4,5</t>
  </si>
  <si>
    <t>"výměna vazných trámů:"0,2*0,24*3</t>
  </si>
  <si>
    <t>"krátče:"0,2*0,22*2,5</t>
  </si>
  <si>
    <t>"krokev:"0,18*0,14*1,5*2</t>
  </si>
  <si>
    <t>"námětek - viz krov:</t>
  </si>
  <si>
    <t>"příložka:"0,04*0,14*2</t>
  </si>
  <si>
    <t>"příložka:"0,03*0,13*2</t>
  </si>
  <si>
    <t>"příložka:"0,06*0,24*8</t>
  </si>
  <si>
    <t>"příložka:"0,06*0,18*2,5*1</t>
  </si>
  <si>
    <t>"příložka:"0,05*0,14*2,5*3</t>
  </si>
  <si>
    <t>"příložka:"0,04*0,16*2</t>
  </si>
  <si>
    <t>"římsová fošna:"0,2*0,05*16*4</t>
  </si>
  <si>
    <t>854</t>
  </si>
  <si>
    <t>n.c.218</t>
  </si>
  <si>
    <t>D+M Uložení stropnic dubová fošna + lepenka +malt lože</t>
  </si>
  <si>
    <t>82*0,4*0,4</t>
  </si>
  <si>
    <t>855</t>
  </si>
  <si>
    <t>n.c.220</t>
  </si>
  <si>
    <t>D+M přístupová lávka dřev. prkna a hranoly</t>
  </si>
  <si>
    <t>856</t>
  </si>
  <si>
    <t>n.c.222</t>
  </si>
  <si>
    <t>Demontáž+D+M bednění římsových desek</t>
  </si>
  <si>
    <t>857</t>
  </si>
  <si>
    <t>n.c.223</t>
  </si>
  <si>
    <t>DMTŽ + D+M překladů 160*160 dub včetně impregnace a nátěru</t>
  </si>
  <si>
    <t>1,5*6*4</t>
  </si>
  <si>
    <t>1,2*3*4</t>
  </si>
  <si>
    <t>858</t>
  </si>
  <si>
    <t>n.c.224</t>
  </si>
  <si>
    <t>D+M dřevěná soklová podlahová lišta</t>
  </si>
  <si>
    <t>859</t>
  </si>
  <si>
    <t>n.c.331b.1</t>
  </si>
  <si>
    <t>D+M dřevěný polštář 80x80 + prkna 30*120 vč. spoj. prostř. nátěru a impr strop d 1.NP 331</t>
  </si>
  <si>
    <t>"0,08*0,08:"0,08*0,08*4*6*1,1</t>
  </si>
  <si>
    <t>"0,03*0,12:"(0,21+0,12+0,13+0,03+0,16+0,1)*1,1</t>
  </si>
  <si>
    <t>860</t>
  </si>
  <si>
    <t>n.c.331b.2</t>
  </si>
  <si>
    <t>D+M dřevěný rošt z fošen 40/120 a 800 vč. spoj. prostř. nátěru a impr strop c 1.NP 331</t>
  </si>
  <si>
    <t>"40/120:"(0,6+0,2+0,16)*1,1</t>
  </si>
  <si>
    <t>861</t>
  </si>
  <si>
    <t>n.c.340</t>
  </si>
  <si>
    <t>D+M dřevěný obklad rozvaděče</t>
  </si>
  <si>
    <t>862</t>
  </si>
  <si>
    <t>998762103</t>
  </si>
  <si>
    <t>Přesun hmot pro konstrukce tesařské stanovený z hmotnosti přesunovaného materiálu vodorovná dopravní vzdálenost do 50 m v objektech výšky přes 12 do 24 m</t>
  </si>
  <si>
    <t>7621</t>
  </si>
  <si>
    <t>Konstrukce tesařské - demontáže</t>
  </si>
  <si>
    <t>863</t>
  </si>
  <si>
    <t>762522811Ra1</t>
  </si>
  <si>
    <t>Demontáž palubek s polštáři z prken tl. do 32 mm strop 1.NP c+d  331</t>
  </si>
  <si>
    <t>864</t>
  </si>
  <si>
    <t>762811811R00</t>
  </si>
  <si>
    <t>Demontáž záklopů z hrubých prken tl. do 3,2 cm strop 1.NP c 331 + poškoz. strop.ve 2. NP</t>
  </si>
  <si>
    <t>"strop 1.NP:"156</t>
  </si>
  <si>
    <t>"pošk. strop 2.NP:"12,1</t>
  </si>
  <si>
    <t>865</t>
  </si>
  <si>
    <t>762822830R00</t>
  </si>
  <si>
    <t>Demontáž stropnic z řeziva o pl.do 450 cm2, překla 1.NP c 331</t>
  </si>
  <si>
    <t>"strop 1.NP orient:"152</t>
  </si>
  <si>
    <t>"strop 2.NP:"23</t>
  </si>
  <si>
    <t>"překlady 1.NP:"16*1,5</t>
  </si>
  <si>
    <t>866</t>
  </si>
  <si>
    <t>n.c.</t>
  </si>
  <si>
    <t>Demontáž polštářů 0,08*0,08  podlaha 2. NP -c+d</t>
  </si>
  <si>
    <t>Konstrukce klempířské</t>
  </si>
  <si>
    <t>867</t>
  </si>
  <si>
    <t>764211231R00</t>
  </si>
  <si>
    <t>9/K Krytina hladká z Cu , sklon do 30° D+Mvč. lemo zdi, okapního plechu, plechování úžlabí</t>
  </si>
  <si>
    <t>868</t>
  </si>
  <si>
    <t>764236442</t>
  </si>
  <si>
    <t>Oplechování parapetů z měděného plechu rovných celoplošně lepených, bez rohů rš 200 mm</t>
  </si>
  <si>
    <t>618741065</t>
  </si>
  <si>
    <t>"12/K=" 0,66+0,7+0,93*2+1*9+1,1*3+1,2+1,5*2</t>
  </si>
  <si>
    <t>869</t>
  </si>
  <si>
    <t>764311832R00</t>
  </si>
  <si>
    <t>Demont. krytiny, tabule 2 x 1 m, nad 25 m2, do 45°</t>
  </si>
  <si>
    <t>332/0,7</t>
  </si>
  <si>
    <t>870</t>
  </si>
  <si>
    <t>764321820R00</t>
  </si>
  <si>
    <t>Demontáž oplechování - výměra bude upřesněna dle s kutečnosti</t>
  </si>
  <si>
    <t>871</t>
  </si>
  <si>
    <t>764351811R00</t>
  </si>
  <si>
    <t>Demontáž žlabů</t>
  </si>
  <si>
    <t>872</t>
  </si>
  <si>
    <t>764410850R00</t>
  </si>
  <si>
    <t>Demontáž oplechování parapetů,rš od 100 do 330 mm</t>
  </si>
  <si>
    <t>873</t>
  </si>
  <si>
    <t>764451202R00</t>
  </si>
  <si>
    <t>2/K Odpadní trouby z Pz plechu,kruhové pr. 100mm</t>
  </si>
  <si>
    <t>874</t>
  </si>
  <si>
    <t>764454802R00</t>
  </si>
  <si>
    <t>Demontáž odpadních trub kruhových</t>
  </si>
  <si>
    <t>875</t>
  </si>
  <si>
    <t>764531404</t>
  </si>
  <si>
    <t>Žlab podokapní z měděného plechu včetně háků a čel půlkruhový rš 330 mm</t>
  </si>
  <si>
    <t>-2080523630</t>
  </si>
  <si>
    <t>"Poznámka: cena vč. háků a čel</t>
  </si>
  <si>
    <t>"1/K - délka=" 66,35</t>
  </si>
  <si>
    <t>876</t>
  </si>
  <si>
    <t>764531444</t>
  </si>
  <si>
    <t>Žlab podokapní z měděného plechu včetně háků a čel kotlík oválný (trychtýřový), rš žlabu/průměr svodu 330/100 mm</t>
  </si>
  <si>
    <t>747869572</t>
  </si>
  <si>
    <t>"1/K - celkem=" 5</t>
  </si>
  <si>
    <t>877</t>
  </si>
  <si>
    <t>764538422</t>
  </si>
  <si>
    <t>Svod z měděného plechu včetně objímek, kolen a odskoků kruhový, průměru 100 mm</t>
  </si>
  <si>
    <t>1558406880</t>
  </si>
  <si>
    <t>"délka svodů=" 20,7</t>
  </si>
  <si>
    <t>"délka 10 ks kolen 135°= "0,3*10</t>
  </si>
  <si>
    <t>878</t>
  </si>
  <si>
    <t>nc.591-764.1</t>
  </si>
  <si>
    <t>D+M větrací kovová mřížka</t>
  </si>
  <si>
    <t>879</t>
  </si>
  <si>
    <t>nc.591-764.2</t>
  </si>
  <si>
    <t>D+M napojení žlabu na sousední svod</t>
  </si>
  <si>
    <t>880</t>
  </si>
  <si>
    <t>nc.591-764.3</t>
  </si>
  <si>
    <t>Oprava sankustníku</t>
  </si>
  <si>
    <t>881</t>
  </si>
  <si>
    <t>n.c.133</t>
  </si>
  <si>
    <t>10/K Oplechování Cu komína, 450x450 (D+M)</t>
  </si>
  <si>
    <t>882</t>
  </si>
  <si>
    <t>n.c.135</t>
  </si>
  <si>
    <t>3/K D+M měděné podokapní háky 160 vč. 20 ks CU zděří</t>
  </si>
  <si>
    <t>883</t>
  </si>
  <si>
    <t>n.c.136</t>
  </si>
  <si>
    <t>4/K D+M protisněhové měděné háky</t>
  </si>
  <si>
    <t>884</t>
  </si>
  <si>
    <t>n.c.137</t>
  </si>
  <si>
    <t>5/K D+M oplechování tělesa snkustníku profilované</t>
  </si>
  <si>
    <t>885</t>
  </si>
  <si>
    <t>n.c.138</t>
  </si>
  <si>
    <t>6/K  Oplechování úžlabí  , rš 650 mm (D+M)</t>
  </si>
  <si>
    <t>886</t>
  </si>
  <si>
    <t>n.c.139</t>
  </si>
  <si>
    <t>7/K D+M Lemování Cu zdí, rš 365 mm</t>
  </si>
  <si>
    <t>887</t>
  </si>
  <si>
    <t>n.c.140</t>
  </si>
  <si>
    <t>8/K Oplechování Cu atiky, rš 280 mm (D+M)</t>
  </si>
  <si>
    <t>888</t>
  </si>
  <si>
    <t>n.c.142</t>
  </si>
  <si>
    <t>11/K D+M proskl. střešní světlík s drátěným sklem CU 600x600</t>
  </si>
  <si>
    <t>889</t>
  </si>
  <si>
    <t>n.c.502</t>
  </si>
  <si>
    <t>D+M odvětrávací komínky</t>
  </si>
  <si>
    <t>890</t>
  </si>
  <si>
    <t>998764103</t>
  </si>
  <si>
    <t>Přesun hmot pro konstrukce klempířské stanovený z hmotnosti přesunovaného materiálu vodorovná dopravní vzdálenost do 50 m v objektech výšky přes 12 do 24 m</t>
  </si>
  <si>
    <t>Krytiny tvrdé</t>
  </si>
  <si>
    <t>891</t>
  </si>
  <si>
    <t>765311511R00</t>
  </si>
  <si>
    <t>Krytina pálená KOD-4 ,na sucho</t>
  </si>
  <si>
    <t>15+15+15,5+53*2</t>
  </si>
  <si>
    <t>892</t>
  </si>
  <si>
    <t>765311511Ra5</t>
  </si>
  <si>
    <t>Krytina pálená dvoudrážková,na sucho opěráky</t>
  </si>
  <si>
    <t>7,38+2,73</t>
  </si>
  <si>
    <t>893</t>
  </si>
  <si>
    <t>765311511Raa</t>
  </si>
  <si>
    <t>Krytina pálená dvoudrážková,na sucho chudobinec</t>
  </si>
  <si>
    <t>6,5*2+14+113,7+139,7</t>
  </si>
  <si>
    <t>894</t>
  </si>
  <si>
    <t>765312314R00</t>
  </si>
  <si>
    <t>Příplatek za tašky pro připojení hřebene, zákládní</t>
  </si>
  <si>
    <t>1816945515</t>
  </si>
  <si>
    <t>895</t>
  </si>
  <si>
    <t>765312317R00</t>
  </si>
  <si>
    <t>Přiřezání a uchycení tašek</t>
  </si>
  <si>
    <t>896</t>
  </si>
  <si>
    <t>765312331R00</t>
  </si>
  <si>
    <t>Hřeben s větracím pásem kovovým, základní</t>
  </si>
  <si>
    <t>897</t>
  </si>
  <si>
    <t>765312341R00</t>
  </si>
  <si>
    <t>Nároží s větracím pásem kovovým, základní</t>
  </si>
  <si>
    <t>898</t>
  </si>
  <si>
    <t>765312351R00</t>
  </si>
  <si>
    <t>Pás úžlabí Al profilovaný 2000/600 mm, s těsněním</t>
  </si>
  <si>
    <t>899</t>
  </si>
  <si>
    <t>765312361R00</t>
  </si>
  <si>
    <t>Ukončení plochy taškami okrajovými levými,základní</t>
  </si>
  <si>
    <t>900</t>
  </si>
  <si>
    <t>765312386R00</t>
  </si>
  <si>
    <t>Pás ochranný větrací okapní 500/10 cm hliník</t>
  </si>
  <si>
    <t>901</t>
  </si>
  <si>
    <t>765312390R00</t>
  </si>
  <si>
    <t>Plech okapní profilovaný 5000/230 mm hliník</t>
  </si>
  <si>
    <t>902</t>
  </si>
  <si>
    <t>765901102R00</t>
  </si>
  <si>
    <t>D+M Fólie podstřešní difuzní A</t>
  </si>
  <si>
    <t>"B+G:"262</t>
  </si>
  <si>
    <t>"C:"117</t>
  </si>
  <si>
    <t>"A:"474</t>
  </si>
  <si>
    <t>903</t>
  </si>
  <si>
    <t>765901102Raa</t>
  </si>
  <si>
    <t>D+M Fólie podstřešní difuzní kontaktní B+G+c</t>
  </si>
  <si>
    <t>"c:"112,7</t>
  </si>
  <si>
    <t>904</t>
  </si>
  <si>
    <t>nc.591-765.1</t>
  </si>
  <si>
    <t>D+M 2 řady protisněhových háků a 500 mm</t>
  </si>
  <si>
    <t>905</t>
  </si>
  <si>
    <t>nc.591-765.2</t>
  </si>
  <si>
    <t>D+M taška odvětrávací orientačně</t>
  </si>
  <si>
    <t>906</t>
  </si>
  <si>
    <t>998765103</t>
  </si>
  <si>
    <t>Přesun hmot pro krytiny skládané stanovený z hmotnosti přesunovaného materiálu vodorovná dopravní vzdálenost do 50 m na objektech výšky přes 12 do 24 m</t>
  </si>
  <si>
    <t>Konstrukce truhlářské</t>
  </si>
  <si>
    <t>907</t>
  </si>
  <si>
    <t>766121220R00</t>
  </si>
  <si>
    <t>Stěny komplet. plné s výplní, H do 3,5 m</t>
  </si>
  <si>
    <t>5,3*3,3</t>
  </si>
  <si>
    <t>-0,8*2</t>
  </si>
  <si>
    <t>908</t>
  </si>
  <si>
    <t>nc.591-766.1</t>
  </si>
  <si>
    <t>D+M Cetris deska</t>
  </si>
  <si>
    <t>909</t>
  </si>
  <si>
    <t>n.c.101b</t>
  </si>
  <si>
    <t>To1 D+M okno dřev. dvoj. 4kř otev vnějš kř. dub. i kř. modř. sklo 3 mm hist. taž+ BF 1x1,4 m o.c.</t>
  </si>
  <si>
    <t>910</t>
  </si>
  <si>
    <t>n.c.102a</t>
  </si>
  <si>
    <t>To2 D+M okno dřev.dvoj. 4kř. otev. vnějš kř. dub i kř.modř. sklo 3 mm hist. taž+ BF 0,99x1,4m</t>
  </si>
  <si>
    <t>911</t>
  </si>
  <si>
    <t>n.c.102b</t>
  </si>
  <si>
    <t>To2b D+M okno dřev.dvoj. 4kř. otev. vnějš kř. dub kř.modř. sklo 3 mm hist. taž+ BF 1,2x1,535 m</t>
  </si>
  <si>
    <t>912</t>
  </si>
  <si>
    <t>n.c.103b</t>
  </si>
  <si>
    <t>To3 D+M okno dřev.dvoj. kř. otev. vnější 2kř.dub i kř.modř. sklo 3 mm + BF 0,66x0,54 or. cena</t>
  </si>
  <si>
    <t>913</t>
  </si>
  <si>
    <t>n.c.104</t>
  </si>
  <si>
    <t>To4 D+M okno dřev.dvoj. 2kř. otev. vnější kř.dub i kř.modř. sklo 3 mm hist. taž.+ BF 0,7x0,41 or.cen</t>
  </si>
  <si>
    <t>914</t>
  </si>
  <si>
    <t>n.c.105</t>
  </si>
  <si>
    <t>To5 D+M okno dř.dvoj.4kř.otev.vnější kř.dub i kmod ř. sklo3 mm vitráž vně+BF1,5x1,65atypor.c+okenice</t>
  </si>
  <si>
    <t>915</t>
  </si>
  <si>
    <t>n.c.106</t>
  </si>
  <si>
    <t>To6 D+M okno dř.dvj. 2kř. otev.vněj kř.dub i kř mo sklo 3 mm vitráž vně+BF1x3 atypor.ce+okenice</t>
  </si>
  <si>
    <t>916</t>
  </si>
  <si>
    <t>n.c.106a</t>
  </si>
  <si>
    <t>To/7 D+M okno dřev.dvoj. 4kř O+S dub+modřín sklo 3 mm, hist., tažené+bezp. folie  1,1x1,95</t>
  </si>
  <si>
    <t>917</t>
  </si>
  <si>
    <t>n.c.106b</t>
  </si>
  <si>
    <t>To6a D+M okno dř.dvj. 2kř. fix.vněj kř.dub i kř mo sklo 3 mm vitráž vně+BF1x3 atypor.ce+okenice</t>
  </si>
  <si>
    <t>918</t>
  </si>
  <si>
    <t>n.c.108</t>
  </si>
  <si>
    <t>To8 D+M okno dřev.dvoj. 2kř. otev. vnější kř.dub i kř.modř. sklo vitráž 1,87x1,97 or.cena lazura</t>
  </si>
  <si>
    <t>919</t>
  </si>
  <si>
    <t>n.c.108a</t>
  </si>
  <si>
    <t>To/9 okno dřev. dvoj. 2kř otev 0,99x1,4 dub+modřín sklo 3 historické tažené</t>
  </si>
  <si>
    <t>920</t>
  </si>
  <si>
    <t>n.c.109</t>
  </si>
  <si>
    <t>Td1 D+M dveře EX 1kř 0,98*2,13 plné  s TI 30mm a oboust.dešt rám. zár s TI replika luzura  or.cena</t>
  </si>
  <si>
    <t>921</t>
  </si>
  <si>
    <t>n.c.110</t>
  </si>
  <si>
    <t>Td2 D+M dveře EX.1,37x,2,47 plné 2kř s TI30 mm obo dešt, rám.zár  lazura  bez prahu  repl.or. cena</t>
  </si>
  <si>
    <t>922</t>
  </si>
  <si>
    <t>n.c.111</t>
  </si>
  <si>
    <t>Td3 D+M dveře EX. 1,x2,56 1řk plné dešt.+foš. záru bez prahu lezura replika  or. cena</t>
  </si>
  <si>
    <t>923</t>
  </si>
  <si>
    <t>n.c.112</t>
  </si>
  <si>
    <t>Td4 D+M dveře vnitní 1řk  0,9x2.otev. plné vlysové foš.zár. bez prahu, lazura</t>
  </si>
  <si>
    <t>924</t>
  </si>
  <si>
    <t>n.c.113</t>
  </si>
  <si>
    <t>Td5 D+M dveře vnitní 0,8x2 m1řk.otev. plné vlysové , foš.zár.  bez prahu, lazura</t>
  </si>
  <si>
    <t>925</t>
  </si>
  <si>
    <t>n.c.114</t>
  </si>
  <si>
    <t>Td6 D+M dveře vnitní 0,7x2 m1řk.otev. plné vlysové , foš.zár.  bez prahu, lazura</t>
  </si>
  <si>
    <t>926</t>
  </si>
  <si>
    <t>n.c.114a</t>
  </si>
  <si>
    <t>To6a D+M okno dř.dvj. 4kř. otevvněj kř.dub i kř mo sklo 3 mm vitráž vně+BF1,0x3 atypor.ce+okenice</t>
  </si>
  <si>
    <t>927</t>
  </si>
  <si>
    <t>n.c.115</t>
  </si>
  <si>
    <t>Td7 D+M dveře vnitní 1kř.otev. plné MDF, folie obložk.. zár. 0,8x2 m</t>
  </si>
  <si>
    <t>928</t>
  </si>
  <si>
    <t>n.c.116</t>
  </si>
  <si>
    <t>Td8 D+M dveře vnitní 1kř.otev. plné MDF, folie obložk.. zár. 0,6x2 m</t>
  </si>
  <si>
    <t>929</t>
  </si>
  <si>
    <t>n.c.117</t>
  </si>
  <si>
    <t>Td9 D+M dubová obložk.(foš). zár. 0,9x1,85 m 2ks nebo 0,9x2 m 8ks</t>
  </si>
  <si>
    <t>930</t>
  </si>
  <si>
    <t>n.c.160a</t>
  </si>
  <si>
    <t>D+M vnitřních parapetů -modřín š.410včetně nátěru</t>
  </si>
  <si>
    <t>4*1</t>
  </si>
  <si>
    <t>0,99</t>
  </si>
  <si>
    <t>1,2*5</t>
  </si>
  <si>
    <t>931</t>
  </si>
  <si>
    <t>n.c.160b</t>
  </si>
  <si>
    <t>D+M vnitřních parapetů -modřín š.300včetně nátěru</t>
  </si>
  <si>
    <t>0,66*1</t>
  </si>
  <si>
    <t>932</t>
  </si>
  <si>
    <t>n.c.160c</t>
  </si>
  <si>
    <t>D+M vnitřních parapetů -modřín š.520včetně nátěru</t>
  </si>
  <si>
    <t>0,7*1+1,1*3</t>
  </si>
  <si>
    <t>933</t>
  </si>
  <si>
    <t>n.c.160d</t>
  </si>
  <si>
    <t>1,87*1</t>
  </si>
  <si>
    <t>934</t>
  </si>
  <si>
    <t>n.c.161</t>
  </si>
  <si>
    <t>D+M kryt rozvaděče 1,6x2,5 m masiv dub m.č.1</t>
  </si>
  <si>
    <t>935</t>
  </si>
  <si>
    <t>n.c.162</t>
  </si>
  <si>
    <t>D+M dřevěné dvířka hydrantů</t>
  </si>
  <si>
    <t>936</t>
  </si>
  <si>
    <t>n.c.163</t>
  </si>
  <si>
    <t>přebroušení +nový nátěr stupnic 103 - 13x150x190</t>
  </si>
  <si>
    <t>937</t>
  </si>
  <si>
    <t>n.c.164</t>
  </si>
  <si>
    <t>Demontáž + D+M stávající podesty 103</t>
  </si>
  <si>
    <t>938</t>
  </si>
  <si>
    <t>n.c.165</t>
  </si>
  <si>
    <t>Vnitřní příčka - dubový masiv tl. 100 mm orient. cena  mezi m.č.12 a 13</t>
  </si>
  <si>
    <t>5,3*2,6-0,8*2</t>
  </si>
  <si>
    <t>939</t>
  </si>
  <si>
    <t>n.c.166</t>
  </si>
  <si>
    <t>D+M broušení a oprava schodiště m.č.2</t>
  </si>
  <si>
    <t>940</t>
  </si>
  <si>
    <t>998766102</t>
  </si>
  <si>
    <t>Přesun hmot pro konstrukce truhlářské stanovený z hmotnosti přesunovaného materiálu vodorovná dopravní vzdálenost do 50 m v objektech výšky přes 6 do 12 m</t>
  </si>
  <si>
    <t>Konstrukce zámečnické</t>
  </si>
  <si>
    <t>941</t>
  </si>
  <si>
    <t>317944315R00</t>
  </si>
  <si>
    <t>Osazení nosníků č.24 a výš do připravených otvorů</t>
  </si>
  <si>
    <t>(4,1+3,9)*0,0362</t>
  </si>
  <si>
    <t>942</t>
  </si>
  <si>
    <t>nc.591-767.1</t>
  </si>
  <si>
    <t>D+M chem. kotva m16, DL. 150 MM poz.10</t>
  </si>
  <si>
    <t>943</t>
  </si>
  <si>
    <t>nc.591-767.2</t>
  </si>
  <si>
    <t>D+M+DEM lešenářské trubky proti vychýlení u podchycení zdiva při DMT6 průvlaků</t>
  </si>
  <si>
    <t>944</t>
  </si>
  <si>
    <t>nc.591-767,3</t>
  </si>
  <si>
    <t>Válcované nosníky č.8 osazené do otvorů</t>
  </si>
  <si>
    <t>22,08*0,0071</t>
  </si>
  <si>
    <t>945</t>
  </si>
  <si>
    <t>nc.591-767.4</t>
  </si>
  <si>
    <t>DEM střešních výlezů</t>
  </si>
  <si>
    <t>946</t>
  </si>
  <si>
    <t>nc.591-767.5</t>
  </si>
  <si>
    <t>D+M střešních výlezů</t>
  </si>
  <si>
    <t>947</t>
  </si>
  <si>
    <t>n.c.108.1</t>
  </si>
  <si>
    <t>D+M+ DMTZ stojky na podchycení + trubky na stabilizaci zdiva včetně vyklínování</t>
  </si>
  <si>
    <t>(2*16+6)*6</t>
  </si>
  <si>
    <t>948</t>
  </si>
  <si>
    <t>n.c.213a1</t>
  </si>
  <si>
    <t>D+M svorník M20 - střecha</t>
  </si>
  <si>
    <t>100+50</t>
  </si>
  <si>
    <t>949</t>
  </si>
  <si>
    <t>n.c.213a2</t>
  </si>
  <si>
    <t>D+M svorník M24 - střecha</t>
  </si>
  <si>
    <t>950</t>
  </si>
  <si>
    <t>n.c.214</t>
  </si>
  <si>
    <t>D+M svorník M16 - střecha</t>
  </si>
  <si>
    <t>20+4</t>
  </si>
  <si>
    <t>951</t>
  </si>
  <si>
    <t>n.c.215</t>
  </si>
  <si>
    <t>D+M svorník M12 - střecha</t>
  </si>
  <si>
    <t>75+82+46+63</t>
  </si>
  <si>
    <t>952</t>
  </si>
  <si>
    <t>n.c.99a</t>
  </si>
  <si>
    <t>D+M ocelové táhlo DN22+závitová tyč M22 (stažení objektu 1NP+2NP)</t>
  </si>
  <si>
    <t xml:space="preserve">"1.NP viz 3.27: </t>
  </si>
  <si>
    <t xml:space="preserve"> (27,75+15,22+50,13+19,84+42,79+22,38+107,43+35,8)*1,1/1000</t>
  </si>
  <si>
    <t xml:space="preserve">"2.NP viz 3.27 </t>
  </si>
  <si>
    <t>(33,23+66,85+22,98+23,88+80,57+71,62)*1,1/1000</t>
  </si>
  <si>
    <t>953</t>
  </si>
  <si>
    <t>n.c.99b</t>
  </si>
  <si>
    <t>D+M závitová tyč M22 dl.0,3 m stažení objektu</t>
  </si>
  <si>
    <t>"1.NP:"22</t>
  </si>
  <si>
    <t>"2:np"18</t>
  </si>
  <si>
    <t>954</t>
  </si>
  <si>
    <t>n.c.99c</t>
  </si>
  <si>
    <t>D+M příložky 40/6 pro spojování spínacích táhel stažení objektu</t>
  </si>
  <si>
    <t>"1.NP:"54</t>
  </si>
  <si>
    <t>"2.NP:"46</t>
  </si>
  <si>
    <t>955</t>
  </si>
  <si>
    <t>n.c.99d</t>
  </si>
  <si>
    <t>D+M plech 300/300/25 stažení objektu</t>
  </si>
  <si>
    <t>"1.NP:"18</t>
  </si>
  <si>
    <t>"2.NP:"22</t>
  </si>
  <si>
    <t>956</t>
  </si>
  <si>
    <t>D+M zesílení krovu - viz výkres krovu</t>
  </si>
  <si>
    <t>"zesílení vaznice U120</t>
  </si>
  <si>
    <t>(428,8+64,32+214,4+147,4+22)*1,1/1000</t>
  </si>
  <si>
    <t>"oc. táhlo DN 25:"61,65*1,1/1000</t>
  </si>
  <si>
    <t>"trubka28/4:"2,37*1,1/1000</t>
  </si>
  <si>
    <t>"plech:"(20,51+9,42)*1,1/1000</t>
  </si>
  <si>
    <t>"L 100x100x6:"5,56*1,1/1000</t>
  </si>
  <si>
    <t>"příložka:"5/1000</t>
  </si>
  <si>
    <t>957</t>
  </si>
  <si>
    <t>n.c. 103b</t>
  </si>
  <si>
    <t>D+M+ DEM U č.20 dočas. zaj. zdiva 1.NP 327</t>
  </si>
  <si>
    <t>"podchycení 1.NP:"151,8*1,1/1000</t>
  </si>
  <si>
    <t>958</t>
  </si>
  <si>
    <t>n.c. 103c</t>
  </si>
  <si>
    <t>D+M+ DEM U č.22 dočas. zaj. zdiva 1.NP 327</t>
  </si>
  <si>
    <t>"podchycení 1.NP:"529,2*1,1/1000</t>
  </si>
  <si>
    <t>959</t>
  </si>
  <si>
    <t>n.c. 103d</t>
  </si>
  <si>
    <t>D+M+ DEM U č.28 doč. zaj. zdiva 1.NP 327</t>
  </si>
  <si>
    <t>"1.NP:"431,4*1,1/1000</t>
  </si>
  <si>
    <t>960</t>
  </si>
  <si>
    <t>n.c.103e</t>
  </si>
  <si>
    <t>D+M+DEM páspvina 50/12 dočasné zaj. zdiva</t>
  </si>
  <si>
    <t>107,4*1,1/1000</t>
  </si>
  <si>
    <t>961</t>
  </si>
  <si>
    <t>998767103</t>
  </si>
  <si>
    <t>Přesun hmot pro zámečnické konstrukce stanovený z hmotnosti přesunovaného materiálu vodorovná dopravní vzdálenost do 50 m v objektech výšky přes 12 do 24 m</t>
  </si>
  <si>
    <t>Podlahy z dlaždic a obklady</t>
  </si>
  <si>
    <t>962</t>
  </si>
  <si>
    <t>771101210</t>
  </si>
  <si>
    <t>Penetrace podkladu pod dlažby</t>
  </si>
  <si>
    <t>kd+so1*0,08+so2*0,065</t>
  </si>
  <si>
    <t>963</t>
  </si>
  <si>
    <t>771212112R00</t>
  </si>
  <si>
    <t>Kladení dlažby keramické do TM, vel. do 200x300 mm</t>
  </si>
  <si>
    <t xml:space="preserve">"3+4+5+6+7+11+13+14+15+16+1: </t>
  </si>
  <si>
    <t>2,9+4,3+2,2+1,5+1,6+1,4+13,7+3</t>
  </si>
  <si>
    <t>964</t>
  </si>
  <si>
    <t>771475014R00</t>
  </si>
  <si>
    <t>Obklad soklíků keram.a cihelných</t>
  </si>
  <si>
    <t>"keramika:"61</t>
  </si>
  <si>
    <t>"cihla:"45</t>
  </si>
  <si>
    <t>965</t>
  </si>
  <si>
    <t>59635022</t>
  </si>
  <si>
    <t>Pásek obkladový cihelný  Klinker 250x13x65 mm</t>
  </si>
  <si>
    <t>so2/0,25*1,10</t>
  </si>
  <si>
    <t>966</t>
  </si>
  <si>
    <t>59764220</t>
  </si>
  <si>
    <t>Dlažba dle výběru investora - orientační cena 200x300</t>
  </si>
  <si>
    <t>kd*1,10</t>
  </si>
  <si>
    <t>967</t>
  </si>
  <si>
    <t>59764241</t>
  </si>
  <si>
    <t>Dlažba  sokl 300x80x9 mm dle výběru inv.</t>
  </si>
  <si>
    <t>so1/0,30*1,10</t>
  </si>
  <si>
    <t>968</t>
  </si>
  <si>
    <t>998771103R00</t>
  </si>
  <si>
    <t>Přesun hmot pro podlahy z dlaždic, výšky do 24 m</t>
  </si>
  <si>
    <t>Kamenné  dlažby</t>
  </si>
  <si>
    <t>969</t>
  </si>
  <si>
    <t>772521140U00</t>
  </si>
  <si>
    <t>Dlažba z pískovcových desek do lepidla m.č.17 f</t>
  </si>
  <si>
    <t>"plocha=" 103,31</t>
  </si>
  <si>
    <t>970</t>
  </si>
  <si>
    <t>nc.591-772.1</t>
  </si>
  <si>
    <t>D+M pískovcový práh u dveří</t>
  </si>
  <si>
    <t>971</t>
  </si>
  <si>
    <t>nc.591-772.2</t>
  </si>
  <si>
    <t>Pískovcové desky  tl. 30 do lepidla F podl kaple m.č. 17včetně dilatace - dodávka</t>
  </si>
  <si>
    <t>-1973632090</t>
  </si>
  <si>
    <t>dlP*1,10</t>
  </si>
  <si>
    <t>972</t>
  </si>
  <si>
    <t>998772103</t>
  </si>
  <si>
    <t>Přesun hmot pro kamenné dlažby, obklady schodišťových stupňů a soklů stanovený z hmotnosti přesunovaného materiálu vodorovná dopravní vzdálenost do 50 m v objektech výšky přes 12 do 60 m</t>
  </si>
  <si>
    <t>Obklady keramické</t>
  </si>
  <si>
    <t>973</t>
  </si>
  <si>
    <t>781101210</t>
  </si>
  <si>
    <t>Penetrace podkladu pod obklady</t>
  </si>
  <si>
    <t>974</t>
  </si>
  <si>
    <t>781230121R00</t>
  </si>
  <si>
    <t>Obkládání stěn vnitř.keram. do tmele do 300x300 mm</t>
  </si>
  <si>
    <t>"3:"8,36</t>
  </si>
  <si>
    <t>"4:"14,64</t>
  </si>
  <si>
    <t>"6:"8</t>
  </si>
  <si>
    <t>"7:"9,4</t>
  </si>
  <si>
    <t>"14:"11,8</t>
  </si>
  <si>
    <t>"15:"12,4</t>
  </si>
  <si>
    <t>"16:"14,36</t>
  </si>
  <si>
    <t>975</t>
  </si>
  <si>
    <t>59763000.B</t>
  </si>
  <si>
    <t>Obklad dle výběru investora 200x250</t>
  </si>
  <si>
    <t>ko*1,10</t>
  </si>
  <si>
    <t>976</t>
  </si>
  <si>
    <t>998781103R00</t>
  </si>
  <si>
    <t>Přesun hmot pro obklady keramické, výšky do 24 m</t>
  </si>
  <si>
    <t>Konstrukce z přírodního kamene</t>
  </si>
  <si>
    <t>977</t>
  </si>
  <si>
    <t>nc.591-782.1</t>
  </si>
  <si>
    <t>D+M práh z pískovcového bloku 0,1*0,2 pro dveře Td1 dělka cca 1 m</t>
  </si>
  <si>
    <t>978</t>
  </si>
  <si>
    <t>58382400</t>
  </si>
  <si>
    <t>D+M Deska obkladová pískovcová tl.3 cm</t>
  </si>
  <si>
    <t>20,4*1,25</t>
  </si>
  <si>
    <t>979</t>
  </si>
  <si>
    <t>998782103R00</t>
  </si>
  <si>
    <t>Přesun hmot pro obklady z kamene, výšky do 60 m</t>
  </si>
  <si>
    <t>782.1</t>
  </si>
  <si>
    <t>Kamenické prvky - restaurování</t>
  </si>
  <si>
    <t>782.1-1</t>
  </si>
  <si>
    <t>1. Vstupní kamenný portál</t>
  </si>
  <si>
    <t>980</t>
  </si>
  <si>
    <t>KP-059-01</t>
  </si>
  <si>
    <t>Vstupní kamenný portál - etapa čištění - materiál</t>
  </si>
  <si>
    <t>448277434</t>
  </si>
  <si>
    <t>981</t>
  </si>
  <si>
    <t>KP-059-02</t>
  </si>
  <si>
    <t>1291642042</t>
  </si>
  <si>
    <t>982</t>
  </si>
  <si>
    <t>KP-059-03</t>
  </si>
  <si>
    <t>1895475657</t>
  </si>
  <si>
    <t>983</t>
  </si>
  <si>
    <t>KP-059-04</t>
  </si>
  <si>
    <t>908061060</t>
  </si>
  <si>
    <t>984</t>
  </si>
  <si>
    <t>KP-059-05</t>
  </si>
  <si>
    <t>-700727428</t>
  </si>
  <si>
    <t>985</t>
  </si>
  <si>
    <t>KP-059-06</t>
  </si>
  <si>
    <t>1998235444</t>
  </si>
  <si>
    <t>986</t>
  </si>
  <si>
    <t>KP-059-07</t>
  </si>
  <si>
    <t>1634193097</t>
  </si>
  <si>
    <t>987</t>
  </si>
  <si>
    <t>KP-059-08</t>
  </si>
  <si>
    <t>890639870</t>
  </si>
  <si>
    <t>988</t>
  </si>
  <si>
    <t>KP-059-09</t>
  </si>
  <si>
    <t>1561554452</t>
  </si>
  <si>
    <t>989</t>
  </si>
  <si>
    <t>KP-059-10</t>
  </si>
  <si>
    <t>1182079553</t>
  </si>
  <si>
    <t>990</t>
  </si>
  <si>
    <t>KP-059-11</t>
  </si>
  <si>
    <t>-918602345</t>
  </si>
  <si>
    <t>991</t>
  </si>
  <si>
    <t>KP-059-12</t>
  </si>
  <si>
    <t>-1696186864</t>
  </si>
  <si>
    <t>992</t>
  </si>
  <si>
    <t>KP-059-13</t>
  </si>
  <si>
    <t>-1217083007</t>
  </si>
  <si>
    <t>993</t>
  </si>
  <si>
    <t>KP-059-14</t>
  </si>
  <si>
    <t>-970155991</t>
  </si>
  <si>
    <t>994</t>
  </si>
  <si>
    <t>KP-059-15</t>
  </si>
  <si>
    <t>-1242310202</t>
  </si>
  <si>
    <t>782.1-2</t>
  </si>
  <si>
    <t>2. Portál v patře</t>
  </si>
  <si>
    <t>995</t>
  </si>
  <si>
    <t>KP-059-16</t>
  </si>
  <si>
    <t>180110077</t>
  </si>
  <si>
    <t>996</t>
  </si>
  <si>
    <t>KP-059-17</t>
  </si>
  <si>
    <t>-1429446292</t>
  </si>
  <si>
    <t>KP-059-18</t>
  </si>
  <si>
    <t>-580197088</t>
  </si>
  <si>
    <t>KP-059-19</t>
  </si>
  <si>
    <t>947251508</t>
  </si>
  <si>
    <t>999</t>
  </si>
  <si>
    <t>KP-059-20</t>
  </si>
  <si>
    <t>2034212747</t>
  </si>
  <si>
    <t>1000</t>
  </si>
  <si>
    <t>KP-059-21</t>
  </si>
  <si>
    <t>1821263667</t>
  </si>
  <si>
    <t>1001</t>
  </si>
  <si>
    <t>KP-059-22</t>
  </si>
  <si>
    <t>-1297523241</t>
  </si>
  <si>
    <t>1002</t>
  </si>
  <si>
    <t>KP-059-23</t>
  </si>
  <si>
    <t>-1596007144</t>
  </si>
  <si>
    <t>1003</t>
  </si>
  <si>
    <t>KP-059-24</t>
  </si>
  <si>
    <t>1084767666</t>
  </si>
  <si>
    <t>1004</t>
  </si>
  <si>
    <t>KP-059-25</t>
  </si>
  <si>
    <t>1575722616</t>
  </si>
  <si>
    <t>1005</t>
  </si>
  <si>
    <t>KP-059-26</t>
  </si>
  <si>
    <t>-1590852668</t>
  </si>
  <si>
    <t>1006</t>
  </si>
  <si>
    <t>KP-059-27</t>
  </si>
  <si>
    <t>-215558052</t>
  </si>
  <si>
    <t>1007</t>
  </si>
  <si>
    <t>KP-059-28</t>
  </si>
  <si>
    <t>-2027891382</t>
  </si>
  <si>
    <t>1008</t>
  </si>
  <si>
    <t>KP-059-29</t>
  </si>
  <si>
    <t>-1682095590</t>
  </si>
  <si>
    <t>782.1-3</t>
  </si>
  <si>
    <t>3. Kamenná studna</t>
  </si>
  <si>
    <t>1009</t>
  </si>
  <si>
    <t>KP-059-30</t>
  </si>
  <si>
    <t>453302913</t>
  </si>
  <si>
    <t>1010</t>
  </si>
  <si>
    <t>KP-059-31</t>
  </si>
  <si>
    <t>854744300</t>
  </si>
  <si>
    <t>1011</t>
  </si>
  <si>
    <t>KP-059-32</t>
  </si>
  <si>
    <t>-56803306</t>
  </si>
  <si>
    <t>1012</t>
  </si>
  <si>
    <t>KP-059-33</t>
  </si>
  <si>
    <t>-606229106</t>
  </si>
  <si>
    <t>1013</t>
  </si>
  <si>
    <t>KP-059-34</t>
  </si>
  <si>
    <t>-1355890939</t>
  </si>
  <si>
    <t>1014</t>
  </si>
  <si>
    <t>KP-059-35</t>
  </si>
  <si>
    <t>-105371668</t>
  </si>
  <si>
    <t>1015</t>
  </si>
  <si>
    <t>KP-059-36</t>
  </si>
  <si>
    <t>11404588</t>
  </si>
  <si>
    <t>1016</t>
  </si>
  <si>
    <t>KP-059-37</t>
  </si>
  <si>
    <t>-1691551456</t>
  </si>
  <si>
    <t>1017</t>
  </si>
  <si>
    <t>KP-059-38</t>
  </si>
  <si>
    <t>-1864326500</t>
  </si>
  <si>
    <t>1018</t>
  </si>
  <si>
    <t>KP-059-39</t>
  </si>
  <si>
    <t>2076866064</t>
  </si>
  <si>
    <t>1019</t>
  </si>
  <si>
    <t>KP-059-40</t>
  </si>
  <si>
    <t>-654230676</t>
  </si>
  <si>
    <t>1020</t>
  </si>
  <si>
    <t>KP-059-41</t>
  </si>
  <si>
    <t>1155638213</t>
  </si>
  <si>
    <t>782.1-4</t>
  </si>
  <si>
    <t>4. Kamenné zdivo</t>
  </si>
  <si>
    <t>1021</t>
  </si>
  <si>
    <t>KP-059-42</t>
  </si>
  <si>
    <t>Očištění zdiva od penetrovaných nečistot,</t>
  </si>
  <si>
    <t>-311829781</t>
  </si>
  <si>
    <t>1022</t>
  </si>
  <si>
    <t>KP-059-43</t>
  </si>
  <si>
    <t>341202526</t>
  </si>
  <si>
    <t>1023</t>
  </si>
  <si>
    <t>KP-059-44</t>
  </si>
  <si>
    <t>-1020950873</t>
  </si>
  <si>
    <t>1024</t>
  </si>
  <si>
    <t>KP-059-46</t>
  </si>
  <si>
    <t>-1805053008</t>
  </si>
  <si>
    <t>782.1-5</t>
  </si>
  <si>
    <t>5. Restaurátorská zpráva</t>
  </si>
  <si>
    <t>1025</t>
  </si>
  <si>
    <t>KP-059-47</t>
  </si>
  <si>
    <t>-84478428</t>
  </si>
  <si>
    <t>"cena za  2 paré zprávy s fotodokumentací</t>
  </si>
  <si>
    <t>"kpl.=" 1</t>
  </si>
  <si>
    <t>Nátěry</t>
  </si>
  <si>
    <t>1026</t>
  </si>
  <si>
    <t>762083122</t>
  </si>
  <si>
    <t>Práce společné pro tesařské konstrukce impregnace řeziva máčením proti dřevokaznému hmyzu, houbám a plísním, třída ohrožení 3 a 4 (dřevo v exteriéru)</t>
  </si>
  <si>
    <t>"nové kce :"22</t>
  </si>
  <si>
    <t>"stávající kce orient:"40</t>
  </si>
  <si>
    <t>1027</t>
  </si>
  <si>
    <t>783122210R00</t>
  </si>
  <si>
    <t>Nátěr syntetický OK "A" 1x + 2x email odst. měď</t>
  </si>
  <si>
    <t>1028</t>
  </si>
  <si>
    <t>783782205R00</t>
  </si>
  <si>
    <t>Nátěr tesařských konstrukcí Bochemitem QB 2x</t>
  </si>
  <si>
    <t>"nové kce:"194,5</t>
  </si>
  <si>
    <t>"stávající kce orientačně:"400</t>
  </si>
  <si>
    <t>1029</t>
  </si>
  <si>
    <t>783801812R00</t>
  </si>
  <si>
    <t>Odstranění nátěrů z omítek stěn, oškrabáním</t>
  </si>
  <si>
    <t>"vnitřní:"1608</t>
  </si>
  <si>
    <t>"vnější:"549</t>
  </si>
  <si>
    <t>1030</t>
  </si>
  <si>
    <t>nc.591-783.1</t>
  </si>
  <si>
    <t>Napuštění interiérových. prvků světlicovým olejem</t>
  </si>
  <si>
    <t>"schody mč.2:" 18*(0,202+0,23)*1,3</t>
  </si>
  <si>
    <t>"schody m.č.103:"10*(0,183+0,32)*1,65</t>
  </si>
  <si>
    <t>"stropní trámy + průvlaky 1.NP:"101</t>
  </si>
  <si>
    <t>"stropní trámy  + průvlaky2.NP:"2*3*0,69+0,72*8</t>
  </si>
  <si>
    <t>"stropní trámy 2.NP:"5*4,2*0,69</t>
  </si>
  <si>
    <t>"stropní trámy 2.NP:"6*10,4*(0,21+2*0,24)</t>
  </si>
  <si>
    <t>"překládaný záklop 2.NP C:"96</t>
  </si>
  <si>
    <t>"palubky podlaha 2.NP C+D:"126</t>
  </si>
  <si>
    <t>"výplně otvorů orient.:"124</t>
  </si>
  <si>
    <t>1031</t>
  </si>
  <si>
    <t>nc.591-783.3</t>
  </si>
  <si>
    <t>Impregnace podbití</t>
  </si>
  <si>
    <t>1032</t>
  </si>
  <si>
    <t>nc.591-783.2</t>
  </si>
  <si>
    <t>D+M hydrofobní nano impregnace kamenných parapetů a, opěráků</t>
  </si>
  <si>
    <t>"parapety:"7*1,3*0,745</t>
  </si>
  <si>
    <t>"opěráky:"3*5,2*6</t>
  </si>
  <si>
    <t>1033</t>
  </si>
  <si>
    <t>nc.591-783.4</t>
  </si>
  <si>
    <t>Napuštění prvků sankustníku světlicovým olejem se včelím voskem orient</t>
  </si>
  <si>
    <t>Malby</t>
  </si>
  <si>
    <t>1034</t>
  </si>
  <si>
    <t>784161801R00</t>
  </si>
  <si>
    <t>Penetrace podkladu nátěrem  sanačním 1 x</t>
  </si>
  <si>
    <t>1035</t>
  </si>
  <si>
    <t>784165911R00</t>
  </si>
  <si>
    <t>Malba vápenná, bez penetrace,1x</t>
  </si>
  <si>
    <t>1036</t>
  </si>
  <si>
    <t>nc.591-784.1</t>
  </si>
  <si>
    <t>D+M hasicích přístrojů orientačně</t>
  </si>
  <si>
    <t>1037</t>
  </si>
  <si>
    <t>nc.591-784.2</t>
  </si>
  <si>
    <t>D+M požární hydrant</t>
  </si>
  <si>
    <t>1038</t>
  </si>
  <si>
    <t>nc.591-784.3</t>
  </si>
  <si>
    <t>D+M zvonek</t>
  </si>
  <si>
    <t>1039</t>
  </si>
  <si>
    <t>nc.591-784.5</t>
  </si>
  <si>
    <t>D+M schodolez</t>
  </si>
  <si>
    <t>1040</t>
  </si>
  <si>
    <t>n.c. 102c</t>
  </si>
  <si>
    <t>Operativní statické posouzení při realizaci</t>
  </si>
  <si>
    <t>857360547</t>
  </si>
  <si>
    <t>Práce a dodávky M</t>
  </si>
  <si>
    <t>21-M</t>
  </si>
  <si>
    <t>Elektromontáže</t>
  </si>
  <si>
    <t>1041</t>
  </si>
  <si>
    <t>nc.591-m21-1</t>
  </si>
  <si>
    <t>D+M trezor+ čidlo m.č.13</t>
  </si>
  <si>
    <t>1042</t>
  </si>
  <si>
    <t>nc.591-m21-2</t>
  </si>
  <si>
    <t>DEM hromosvodu</t>
  </si>
  <si>
    <t>soC</t>
  </si>
  <si>
    <t>43,5</t>
  </si>
  <si>
    <t>074-02-II - SO 02 Stavební úpravy pronajaté části</t>
  </si>
  <si>
    <t>úprava 059-02/2017</t>
  </si>
  <si>
    <t xml:space="preserve">    D96 - Přesuny suti a vybouraných hmot</t>
  </si>
  <si>
    <t xml:space="preserve">    771 - Podlahy z dlaždic</t>
  </si>
  <si>
    <t>612421637R00</t>
  </si>
  <si>
    <t>Omítka vnitřní zdiva, vápenná, štuková</t>
  </si>
  <si>
    <t>196*0,2</t>
  </si>
  <si>
    <t>"strop:"7</t>
  </si>
  <si>
    <t>622423721R00</t>
  </si>
  <si>
    <t>"18:"19,5*4,3*0,8</t>
  </si>
  <si>
    <t>"19:"26,4*4,3*0,8</t>
  </si>
  <si>
    <t>"-okna:"-1,1*1,95*3</t>
  </si>
  <si>
    <t>"-dveře:"-0,9*2*3-2</t>
  </si>
  <si>
    <t>"ostění okna:"(1,1+1,95*2)*3*0,5</t>
  </si>
  <si>
    <t>"ostění dveře:"2,9+3*0,5</t>
  </si>
  <si>
    <t>"strop:"36*0,8</t>
  </si>
  <si>
    <t>n.c..1</t>
  </si>
  <si>
    <t>631312511R00</t>
  </si>
  <si>
    <t>Mazanina betonová tl. 5 - 8 cm C 10/15  (B 12,5)</t>
  </si>
  <si>
    <t>36*0,05</t>
  </si>
  <si>
    <t>632244311R00</t>
  </si>
  <si>
    <t>Dlažba z cihel dl. 290 mm, do MVC 2,5, naplocho</t>
  </si>
  <si>
    <t>962032231R00</t>
  </si>
  <si>
    <t>Bourání zdiva z cihel pálených na MVC</t>
  </si>
  <si>
    <t>20,84*4,3*0,1</t>
  </si>
  <si>
    <t>Bourání podlah z cihel na stojato, plochy nad 1 m2</t>
  </si>
  <si>
    <t>Vyvěšení, zavěšení kovových křídel oken pl. 1,5 m2</t>
  </si>
  <si>
    <t>Vybourání rámů oken zdvojených pl. 2 m2</t>
  </si>
  <si>
    <t>n.c..2</t>
  </si>
  <si>
    <t>DMTŽ + D+M překlad dubový trám 160*160 dl.1,5</t>
  </si>
  <si>
    <t>D96</t>
  </si>
  <si>
    <t>Přesuny suti a vybouraných hmot</t>
  </si>
  <si>
    <t>31,878*34</t>
  </si>
  <si>
    <t>n.c..5</t>
  </si>
  <si>
    <t>978013191</t>
  </si>
  <si>
    <t>Otlučení vápenných nebo vápenocementových omítek vnitřních ploch stěn s vyškrabáním spar, s očištěním zdiva, v rozsahu přes 50 do 100 %</t>
  </si>
  <si>
    <t>660561917</t>
  </si>
  <si>
    <t>"rozsah prací 60%</t>
  </si>
  <si>
    <t>"plocha=" 36,0</t>
  </si>
  <si>
    <t>978059541</t>
  </si>
  <si>
    <t>Odsekání obkladů stěn včetně otlučení podkladní omítky až na zdivo z obkládaček vnitřních, z jakýchkoliv materiálů, plochy přes 1 m2</t>
  </si>
  <si>
    <t>26,4*2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</si>
  <si>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</si>
  <si>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</si>
  <si>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-107934175</t>
  </si>
  <si>
    <t>764236441</t>
  </si>
  <si>
    <t>Oplechování parapetů z měděného plechu rovných celoplošně lepených, bez rohů rš 160 mm</t>
  </si>
  <si>
    <t>998764102</t>
  </si>
  <si>
    <t>Přesun hmot pro konstrukce klempířské stanovený z hmotnosti přesunovaného materiálu vodorovná dopravní vzdálenost do 50 m v objektech výšky přes 6 do 12 m</t>
  </si>
  <si>
    <t>1388753379</t>
  </si>
  <si>
    <t>n.c.107</t>
  </si>
  <si>
    <t>TO7 D+M okno dřev.dvoj. 4kř. otev. vnější kř.dub i kř.modř. sklo 3 mm hist. taž.+ BF 1,1x1,95 or.cen</t>
  </si>
  <si>
    <t>n.c.160</t>
  </si>
  <si>
    <t>D+M vnitřních parapetů</t>
  </si>
  <si>
    <t>Podlahy z dlaždic</t>
  </si>
  <si>
    <t>Obklad soklíků cihelných</t>
  </si>
  <si>
    <t>"délka=" 43,5</t>
  </si>
  <si>
    <t>Pásek obkladový cihelný   250x13x65 mm</t>
  </si>
  <si>
    <t>soC/0,25*1,10</t>
  </si>
  <si>
    <t>998771102</t>
  </si>
  <si>
    <t>Přesun hmot pro podlahy z dlaždic stanovený z hmotnosti přesunovaného materiálu vodorovná dopravní vzdálenost do 50 m v objektech výšky přes 6 do 12 m</t>
  </si>
  <si>
    <t>-1290545933</t>
  </si>
  <si>
    <t>074-03-II - SO 03 Venkovní schodiště</t>
  </si>
  <si>
    <t>úprava rozpočtu 059-3/2017</t>
  </si>
  <si>
    <t>1 - Zemní práce</t>
  </si>
  <si>
    <t>2 - Základy a zvláštní zakládání</t>
  </si>
  <si>
    <t>3 - Svislé a kompletní konstrukce</t>
  </si>
  <si>
    <t>4 - Vodorovné konstrukce</t>
  </si>
  <si>
    <t>63 - Podlahy a podlahové konstrukce</t>
  </si>
  <si>
    <t>96 - Bourání konstrukcí</t>
  </si>
  <si>
    <t>97 - Prorážení otvorů</t>
  </si>
  <si>
    <t>99 - Staveništní přesun hmot</t>
  </si>
  <si>
    <t>767 - Konstrukce zámečnické</t>
  </si>
  <si>
    <t>D96 - Přesuny suti a vybouraných hmot</t>
  </si>
  <si>
    <t>132301201</t>
  </si>
  <si>
    <t>Hloubení zapažených i nezapažených rýh šířky přes 600 do 2 000 mm s urovnáním dna do předepsaného profilu a spádu v hornině tř. 4 do 100 m3</t>
  </si>
  <si>
    <t>277290383</t>
  </si>
  <si>
    <t>1,6*0,8*0,8</t>
  </si>
  <si>
    <t>Zásyp jam, rýh, šachet se zhutněním</t>
  </si>
  <si>
    <t>1,6*03*0,9</t>
  </si>
  <si>
    <t>D+M drenáž flexibil DN 80</t>
  </si>
  <si>
    <t>D+M drenáž flexibil DN 60</t>
  </si>
  <si>
    <t>D+M PE DN50</t>
  </si>
  <si>
    <t>19*0,5</t>
  </si>
  <si>
    <t>17*0,29*1,3</t>
  </si>
  <si>
    <t>271571112R00</t>
  </si>
  <si>
    <t>Polštář základu ze štěrkopísku netříděného</t>
  </si>
  <si>
    <t>1,06*0,8*0,1</t>
  </si>
  <si>
    <t>274313611R00</t>
  </si>
  <si>
    <t>Beton základových pasů prostý B 20 (C 16/20) narovnání zídky</t>
  </si>
  <si>
    <t>1,6*0,5*0,9</t>
  </si>
  <si>
    <t>274351215R00</t>
  </si>
  <si>
    <t>Bednění stěn základových pasů - zřízení</t>
  </si>
  <si>
    <t>1,6*0,9*2</t>
  </si>
  <si>
    <t>274351216R00</t>
  </si>
  <si>
    <t>Bednění stěn základových pasů - odstranění</t>
  </si>
  <si>
    <t>311211126R00</t>
  </si>
  <si>
    <t>Zdivo nadzákladové z lomového kamene na MC 15</t>
  </si>
  <si>
    <t>20*0,33*1,1</t>
  </si>
  <si>
    <t>1,5*0,33*1,53</t>
  </si>
  <si>
    <t>311211129R00</t>
  </si>
  <si>
    <t>Příplatek za oboustranné lícování zdiva</t>
  </si>
  <si>
    <t>330311810R00</t>
  </si>
  <si>
    <t>Beton sloupů a pilířů prostý B 25(C20/25)</t>
  </si>
  <si>
    <t>20*0,6*0,1*0,1</t>
  </si>
  <si>
    <t>331351101R00</t>
  </si>
  <si>
    <t>Bednění sloupů čtyřúhelníkového průřezu - zřízení</t>
  </si>
  <si>
    <t>20*0,6*0,2</t>
  </si>
  <si>
    <t>331351102R00</t>
  </si>
  <si>
    <t>Bednění sloupů čtyřúhelníkového průřezu-odstranění</t>
  </si>
  <si>
    <t>n.c..3</t>
  </si>
  <si>
    <t>D+M spárování zdiva</t>
  </si>
  <si>
    <t>20*1,1*2</t>
  </si>
  <si>
    <t>1,5*1,53*2</t>
  </si>
  <si>
    <t>430361921R00</t>
  </si>
  <si>
    <t>Výztuž schodišťových konstrukcí svařovanou sítí</t>
  </si>
  <si>
    <t>23*0,0029*1,3</t>
  </si>
  <si>
    <t>434191421R00</t>
  </si>
  <si>
    <t>Osazení stupňů kamenných na desku, broušených</t>
  </si>
  <si>
    <t>17*1,3</t>
  </si>
  <si>
    <t>n.c..4</t>
  </si>
  <si>
    <t>Stupeň schod. plný 170x290x1300 rovná podstupnice</t>
  </si>
  <si>
    <t>-1990314492</t>
  </si>
  <si>
    <t>631571010R00</t>
  </si>
  <si>
    <t>Zřízení násypu schodiště, bez dodávky</t>
  </si>
  <si>
    <t>17*0,29*1,3*0,37</t>
  </si>
  <si>
    <t>Štěrkopísek frakce 16-32 A</t>
  </si>
  <si>
    <t>T</t>
  </si>
  <si>
    <t>2006639595</t>
  </si>
  <si>
    <t>58337333</t>
  </si>
  <si>
    <t>Štěrkopísek frakce 0-32 A</t>
  </si>
  <si>
    <t>17*0,29*1,3*0,22*1,6</t>
  </si>
  <si>
    <t>962042321R00</t>
  </si>
  <si>
    <t>Bourání zdiva nadzákladového z betonu prostého hlava zábradlí</t>
  </si>
  <si>
    <t>20*0,95*0,25</t>
  </si>
  <si>
    <t>963022819R00</t>
  </si>
  <si>
    <t>Bourání kamenných.schodišťových stupňů</t>
  </si>
  <si>
    <t>17*1,4</t>
  </si>
  <si>
    <t>965082923R00</t>
  </si>
  <si>
    <t>Odstranění násypu tl. do 10 cm, plocha nad 2 m2</t>
  </si>
  <si>
    <t>17*0,3*1,4</t>
  </si>
  <si>
    <t>1,25*1,4</t>
  </si>
  <si>
    <t>n.c..6</t>
  </si>
  <si>
    <t>Bourání podesty a zalomení zídky</t>
  </si>
  <si>
    <t>n.c..7</t>
  </si>
  <si>
    <t>Navrtání výztuže do zídky</t>
  </si>
  <si>
    <t>Staveništní přesun hmot</t>
  </si>
  <si>
    <t>999281111R00</t>
  </si>
  <si>
    <t>Přesun hmot pro opravy a údržbu do výšky 25 m</t>
  </si>
  <si>
    <t>n.c..8</t>
  </si>
  <si>
    <t>D+M kotvení Z/7 2 ks v každém stupni nerez DN14 dl 400 mm ohn. do L včetně lepení polym do. hl 60 mm</t>
  </si>
  <si>
    <t>17*0,8</t>
  </si>
  <si>
    <t>n.c..9</t>
  </si>
  <si>
    <t>Demontáž stávajícího zábradlí</t>
  </si>
  <si>
    <t>n.c..10</t>
  </si>
  <si>
    <t>D+M Z1 - zabradlí - madlo -jackl kovaný 40*30+ kot vydo zdi čtyřhr.25x25 včetně nátěru dl.20m</t>
  </si>
  <si>
    <t>n.c..11</t>
  </si>
  <si>
    <t>D+M výztuž R20</t>
  </si>
  <si>
    <t>1*20</t>
  </si>
  <si>
    <t>13,62*34</t>
  </si>
  <si>
    <t>n.c..12</t>
  </si>
  <si>
    <t>074-04-II - SO 04 Úprava oplocení</t>
  </si>
  <si>
    <t>úprava 059-04/2017</t>
  </si>
  <si>
    <t>Beton základových pasů prostý B 20 (C 16/20)</t>
  </si>
  <si>
    <t>961044111R00</t>
  </si>
  <si>
    <t>Bourání základů z betonu prostého</t>
  </si>
  <si>
    <t>0,3*0,3*1,2*2</t>
  </si>
  <si>
    <t>6*1,95*0,3</t>
  </si>
  <si>
    <t>D+M přístupový chodník</t>
  </si>
  <si>
    <t>n.c.301</t>
  </si>
  <si>
    <t>D+M Z1 zábradlí madlo - jackl kovaný 40x30 + kotvy +nátěr</t>
  </si>
  <si>
    <t>n.c.302</t>
  </si>
  <si>
    <t>D+M Z2 kovaná branka 1250x1600 mm - rám jackl kova ný 40x30+výplň z tyčí 12x12+nátěr kovářskou barvo</t>
  </si>
  <si>
    <t>"včetně kování:"1</t>
  </si>
  <si>
    <t>n.c.303</t>
  </si>
  <si>
    <t>D+M Z3 kovaná brána 3600x2000 - rám jackl kovaný 40x30 + výplň z tyčí12x12+nátěr kovářskou barvou</t>
  </si>
  <si>
    <t>n.c.304</t>
  </si>
  <si>
    <t>D+M Z/4 plotové pole 2250/2000/1600 rám jackl kovaný 40x30 + výplň z tyčí12x12+nát kovářs. bar</t>
  </si>
  <si>
    <t>n.c.305</t>
  </si>
  <si>
    <t>D+M Z/5 plotový sloupek dl.2,8 m rám jackl kovaný 50x50 + krytka+nát kovářs. bar</t>
  </si>
  <si>
    <t>n.c.306</t>
  </si>
  <si>
    <t>D+M Z/6 kovaný plot 300x450 mm rám jackl kovaný 12x12+ krytka+nát kovářs. bar</t>
  </si>
  <si>
    <t>n.c.307</t>
  </si>
  <si>
    <t>D+M Z/6 kotva schod. stupně nerez kulatina DN14, d dl. 400</t>
  </si>
  <si>
    <t>998767101</t>
  </si>
  <si>
    <t>Přesun hmot pro zámečnické konstrukce stanovený z hmotnosti přesunovaného materiálu vodorovná dopravní vzdálenost do 50 m v objektech výšky do 6 m</t>
  </si>
  <si>
    <t>6,75*34</t>
  </si>
  <si>
    <t>074-05-II - SO 05 Přípojka deštové kanalizace</t>
  </si>
  <si>
    <t xml:space="preserve">76019705 </t>
  </si>
  <si>
    <t>Haráková Simona, Venkovská 666, 742 42, Šenov u NJ</t>
  </si>
  <si>
    <t>úprava 059-05/2017</t>
  </si>
  <si>
    <t xml:space="preserve">    17 - Konstrukce ze zemin</t>
  </si>
  <si>
    <t xml:space="preserve">    721Vk - Kanaliazační přípojka</t>
  </si>
  <si>
    <t xml:space="preserve">    999 - Poplatky za skládky</t>
  </si>
  <si>
    <t>132201101R00</t>
  </si>
  <si>
    <t>Hloubení rýh šířky do 60 cm v hor.3 do 100 m3</t>
  </si>
  <si>
    <t>488104869</t>
  </si>
  <si>
    <t>Příplatek za lepivost - hloubení  100cm v hor.3</t>
  </si>
  <si>
    <t>1638709109</t>
  </si>
  <si>
    <t>-1003846747</t>
  </si>
  <si>
    <t>Konstrukce ze zemin</t>
  </si>
  <si>
    <t>1157853489</t>
  </si>
  <si>
    <t>1160772818</t>
  </si>
  <si>
    <t>-1655043474</t>
  </si>
  <si>
    <t>104121676</t>
  </si>
  <si>
    <t>1240011102</t>
  </si>
  <si>
    <t>721Vk</t>
  </si>
  <si>
    <t>Kanaliazační přípojka</t>
  </si>
  <si>
    <t>721176224R00</t>
  </si>
  <si>
    <t>Potrubí KG SN4 D 150</t>
  </si>
  <si>
    <t>206323565</t>
  </si>
  <si>
    <t>721290112R00</t>
  </si>
  <si>
    <t>Zkouška těsnosti kanalizace vodou DN 200</t>
  </si>
  <si>
    <t>-1145470664</t>
  </si>
  <si>
    <t>871241121R00</t>
  </si>
  <si>
    <t>vpust včetně litinového roštu, koše a potrubí DN 315</t>
  </si>
  <si>
    <t>-1108501592</t>
  </si>
  <si>
    <t>PC24</t>
  </si>
  <si>
    <t>Plastová šachta DN315 vč poklopu</t>
  </si>
  <si>
    <t>-192835195</t>
  </si>
  <si>
    <t>Rozebrání kamenné dlažby</t>
  </si>
  <si>
    <t>-986017889</t>
  </si>
  <si>
    <t>771212112R01</t>
  </si>
  <si>
    <t>Zpětné položení dlažby</t>
  </si>
  <si>
    <t>255698072</t>
  </si>
  <si>
    <t>771212112R02</t>
  </si>
  <si>
    <t>Napojení na stávající šachtu</t>
  </si>
  <si>
    <t>-1650229875</t>
  </si>
  <si>
    <t>771212112R03</t>
  </si>
  <si>
    <t>lapač střešních splavenin  DN 100</t>
  </si>
  <si>
    <t>1015829671</t>
  </si>
  <si>
    <t>771212112R04</t>
  </si>
  <si>
    <t>Sekání betonu</t>
  </si>
  <si>
    <t>-1466626649</t>
  </si>
  <si>
    <t>Poplatky za skládky</t>
  </si>
  <si>
    <t>909      R00</t>
  </si>
  <si>
    <t>Hzs-nezmeritelne stavebni prace</t>
  </si>
  <si>
    <t>607267494</t>
  </si>
  <si>
    <t>kost</t>
  </si>
  <si>
    <t>074-06-II - SO 06 Přípojka splaškové kanalizace</t>
  </si>
  <si>
    <t>úprava 059-06/2017</t>
  </si>
  <si>
    <t xml:space="preserve">    5 - Komunikace pozemní</t>
  </si>
  <si>
    <t xml:space="preserve">    9 - Ostatní konstrukce a práce, bourání</t>
  </si>
  <si>
    <t>113106171</t>
  </si>
  <si>
    <t>Rozebrání dlažeb a dílců komunikací pro pěší, vozovek a ploch s přemístěním hmot na skládku na vzdálenost do 3 m nebo s naložením na dopravní prostředek vozovek a ploch, s jakoukoliv výplní spár v ploše jednotlivě do 50 m2 ze zámkové dlažby s ložem z kameniva</t>
  </si>
  <si>
    <t>1245049840</t>
  </si>
  <si>
    <t>"poznámka: dlažba bude zpětně použita, plocha=" 6,0</t>
  </si>
  <si>
    <t>132201202R00</t>
  </si>
  <si>
    <t>Hloubení rýh šířky do 200 cm v hor.3 do 1000 m3</t>
  </si>
  <si>
    <t>32061532</t>
  </si>
  <si>
    <t>-1250473516</t>
  </si>
  <si>
    <t>467149030</t>
  </si>
  <si>
    <t>1399572230</t>
  </si>
  <si>
    <t>1571351597</t>
  </si>
  <si>
    <t>-1939703488</t>
  </si>
  <si>
    <t>-1682214490</t>
  </si>
  <si>
    <t>-2092770979</t>
  </si>
  <si>
    <t>Komunikace pozemní</t>
  </si>
  <si>
    <t>564861111</t>
  </si>
  <si>
    <t>Podklad ze štěrkodrti ŠD s rozprostřením a zhutněním, po zhutnění tl. 200 mm</t>
  </si>
  <si>
    <t>-1340965390</t>
  </si>
  <si>
    <t>"pod žulovou dlažbu=" kost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</si>
  <si>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</si>
  <si>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</si>
  <si>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209347193</t>
  </si>
  <si>
    <t>"zpětné použití=" kost</t>
  </si>
  <si>
    <t>Potrubí PVC DN 150</t>
  </si>
  <si>
    <t>2097191827</t>
  </si>
  <si>
    <t>-205602064</t>
  </si>
  <si>
    <t>Montáž potrubí pvc ve výkopu 90 mm</t>
  </si>
  <si>
    <t>935739776</t>
  </si>
  <si>
    <t>Plastová šachta DN315 vč. poklopu a šachtového dna</t>
  </si>
  <si>
    <t>-2078965470</t>
  </si>
  <si>
    <t>PC8</t>
  </si>
  <si>
    <t>Doprava materiálu</t>
  </si>
  <si>
    <t>1575971717</t>
  </si>
  <si>
    <t>Napojení na kanalizaci</t>
  </si>
  <si>
    <t>-230879007</t>
  </si>
  <si>
    <t>Ostatní konstrukce a práce, bourání</t>
  </si>
  <si>
    <t>979071021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</si>
  <si>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</si>
  <si>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161876962</t>
  </si>
  <si>
    <t>978382687</t>
  </si>
  <si>
    <t>zam</t>
  </si>
  <si>
    <t>074-07-II - SO 07 Středotlaká přípojka a venkovní OPZ</t>
  </si>
  <si>
    <t>úprava 059-07/2017</t>
  </si>
  <si>
    <t xml:space="preserve">      8 - Trubní vedení</t>
  </si>
  <si>
    <t xml:space="preserve">    723 - Vnitřní plynovod</t>
  </si>
  <si>
    <t xml:space="preserve">    23-M - Montáže potrubí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</si>
  <si>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</si>
  <si>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</si>
  <si>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148798264</t>
  </si>
  <si>
    <t>"poznámka: dlažba bude zpětně použita, plocha=" 10,0</t>
  </si>
  <si>
    <t>132201101</t>
  </si>
  <si>
    <t>Hloubení zapažených i nezapažených rýh šířky do 600 mm s urovnáním dna do předepsaného profilu a spádu v hornině tř. 3 do 100 m3</t>
  </si>
  <si>
    <t>-1502017440</t>
  </si>
  <si>
    <t>132201109R00</t>
  </si>
  <si>
    <t>Příplatek za lepivost - hloubení rýh 60 cm v hor.3</t>
  </si>
  <si>
    <t>-228687543</t>
  </si>
  <si>
    <t>Pažení a rozepření stěn rýh - příložné - hl. do 2m zápichová jáma</t>
  </si>
  <si>
    <t>-133457541</t>
  </si>
  <si>
    <t>1693501299</t>
  </si>
  <si>
    <t>-1548993919</t>
  </si>
  <si>
    <t>162201101R00</t>
  </si>
  <si>
    <t>Vodorovné přemístění výkopku z hor.1-4 do 20 m</t>
  </si>
  <si>
    <t>-737394979</t>
  </si>
  <si>
    <t>1082267505</t>
  </si>
  <si>
    <t>569156656</t>
  </si>
  <si>
    <t>916073395</t>
  </si>
  <si>
    <t>Lože  z kameniva těženého 0 - 4 mm</t>
  </si>
  <si>
    <t>-785401131</t>
  </si>
  <si>
    <t>Trubní vedení</t>
  </si>
  <si>
    <t>899722113</t>
  </si>
  <si>
    <t>Krytí potrubí z plastů výstražnou fólií z PVC šířky 34cm</t>
  </si>
  <si>
    <t>-212892716</t>
  </si>
  <si>
    <t>"cena vč. dodávky folie,délka=" 68,0</t>
  </si>
  <si>
    <t>564851111</t>
  </si>
  <si>
    <t>Podklad ze štěrkodrti ŠD s rozprostřením a zhutněním, po zhutnění tl. 150 mm</t>
  </si>
  <si>
    <t>-519414727</t>
  </si>
  <si>
    <t>"pod zámkovou dlažbu=" zam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</si>
  <si>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</si>
  <si>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</si>
  <si>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-360279331</t>
  </si>
  <si>
    <t>"zpětné položení=" zam</t>
  </si>
  <si>
    <t>721290110R00</t>
  </si>
  <si>
    <t>Řezání asfaltové komunikace vč. zpětné úpravy asfaltem</t>
  </si>
  <si>
    <t>1107652597</t>
  </si>
  <si>
    <t>721290110R01</t>
  </si>
  <si>
    <t>Likvidace odpadu vč. naložení a odvozu</t>
  </si>
  <si>
    <t>-966927701</t>
  </si>
  <si>
    <t>900      R00</t>
  </si>
  <si>
    <t>Hzs - nezmeřitelné práce</t>
  </si>
  <si>
    <t>hodina</t>
  </si>
  <si>
    <t>-164586873</t>
  </si>
  <si>
    <t>Terénní práce vč. osetí</t>
  </si>
  <si>
    <t>-1650501516</t>
  </si>
  <si>
    <t>Revize,tl.zkoušky</t>
  </si>
  <si>
    <t>-1824609779</t>
  </si>
  <si>
    <t>998276101</t>
  </si>
  <si>
    <t>Přesun hmot pro trubní vedení hloubené z trub z plastických hmot nebo sklolaminátových pro vodovody nebo kanalizace v otevřeném výkopu dopravní vzdálenost do 15 m</t>
  </si>
  <si>
    <t>1685344515</t>
  </si>
  <si>
    <t>Vnitřní plynovod</t>
  </si>
  <si>
    <t>723111203U88</t>
  </si>
  <si>
    <t>Chranička DN 100</t>
  </si>
  <si>
    <t>794734308</t>
  </si>
  <si>
    <t>723131213R00</t>
  </si>
  <si>
    <t>Potrubí PE D32</t>
  </si>
  <si>
    <t>949988481</t>
  </si>
  <si>
    <t>723141203L00</t>
  </si>
  <si>
    <t>Potrubí  PE D 63</t>
  </si>
  <si>
    <t>-903980359</t>
  </si>
  <si>
    <t>723160206R00</t>
  </si>
  <si>
    <t>Plynoměrná skříň zděná , cihla plná vč. základů +omítnutí</t>
  </si>
  <si>
    <t>-107947397</t>
  </si>
  <si>
    <t>723160206R01</t>
  </si>
  <si>
    <t>Plechová dvířka  na plynoměrnou skříň</t>
  </si>
  <si>
    <t>-505641687</t>
  </si>
  <si>
    <t>1241396699</t>
  </si>
  <si>
    <t>723213225U00.1</t>
  </si>
  <si>
    <t>Napojení na plynovod</t>
  </si>
  <si>
    <t>soubro</t>
  </si>
  <si>
    <t>1780768402</t>
  </si>
  <si>
    <t>723213225U00.2</t>
  </si>
  <si>
    <t>regulátor tlaku</t>
  </si>
  <si>
    <t>-121298488</t>
  </si>
  <si>
    <t>723213225U01</t>
  </si>
  <si>
    <t>Kulový kohout  2"</t>
  </si>
  <si>
    <t>1543908353</t>
  </si>
  <si>
    <t>871241121T00</t>
  </si>
  <si>
    <t>Montáž potrubí polyetylenového ve výkopu 1000 mm</t>
  </si>
  <si>
    <t>350323100</t>
  </si>
  <si>
    <t>210900541RA1</t>
  </si>
  <si>
    <t>Vodič AY  4 mm2  uložený pevně včetně dodávky vodiče</t>
  </si>
  <si>
    <t>-2044456875</t>
  </si>
  <si>
    <t>23-M</t>
  </si>
  <si>
    <t>Montáže potrubí</t>
  </si>
  <si>
    <t>230200118</t>
  </si>
  <si>
    <t>Nasunutí potrubní sekce do ocelové chráničky jmenovitá světlost nasouvaného potrubí DN 100</t>
  </si>
  <si>
    <t>-148092771</t>
  </si>
  <si>
    <t>894411111C32</t>
  </si>
  <si>
    <t>FP kluzné vymez.objímky dodávka a montáž</t>
  </si>
  <si>
    <t>-1149446999</t>
  </si>
  <si>
    <t>894411111C34</t>
  </si>
  <si>
    <t>Zajišťovací páska</t>
  </si>
  <si>
    <t>1247791525</t>
  </si>
  <si>
    <t>894411111C38</t>
  </si>
  <si>
    <t>Koncová manžeta  DN100 dodávka a montáž</t>
  </si>
  <si>
    <t>1026640215</t>
  </si>
  <si>
    <t>230200055R01</t>
  </si>
  <si>
    <t>Montáž chráničky DN 100</t>
  </si>
  <si>
    <t>-1379886026</t>
  </si>
  <si>
    <t>074-08-II - SO 08 Přípojka vody</t>
  </si>
  <si>
    <t>úprava 059-08/2017</t>
  </si>
  <si>
    <t xml:space="preserve">    722VD - Vodovod</t>
  </si>
  <si>
    <t xml:space="preserve">    734 - Armatury</t>
  </si>
  <si>
    <t xml:space="preserve">    8 - Trubní vedení</t>
  </si>
  <si>
    <t>-1279868813</t>
  </si>
  <si>
    <t>86361379</t>
  </si>
  <si>
    <t>-1725274014</t>
  </si>
  <si>
    <t>-1664497388</t>
  </si>
  <si>
    <t>-1458141364</t>
  </si>
  <si>
    <t>595621138</t>
  </si>
  <si>
    <t>-1272612732</t>
  </si>
  <si>
    <t>1443616703</t>
  </si>
  <si>
    <t>722VD</t>
  </si>
  <si>
    <t>Vodovod</t>
  </si>
  <si>
    <t>286001VD12</t>
  </si>
  <si>
    <t>Navrtávací pás</t>
  </si>
  <si>
    <t>-976482287</t>
  </si>
  <si>
    <t>286001VD13</t>
  </si>
  <si>
    <t>Souprava DN 32 -šoupátko,spojka</t>
  </si>
  <si>
    <t>1672290456</t>
  </si>
  <si>
    <t>286001VD14</t>
  </si>
  <si>
    <t>Zemní teleskopická zákopová soustava s poklopem vč. montáže</t>
  </si>
  <si>
    <t>1483521169</t>
  </si>
  <si>
    <t>723150341R00</t>
  </si>
  <si>
    <t>Redukce 32/20</t>
  </si>
  <si>
    <t>44890573</t>
  </si>
  <si>
    <t>723150341R01</t>
  </si>
  <si>
    <t>Redukce 20/32</t>
  </si>
  <si>
    <t>486094501</t>
  </si>
  <si>
    <t>Armatury</t>
  </si>
  <si>
    <t>734209115RO5</t>
  </si>
  <si>
    <t>Napojení na vnitřní rozvod</t>
  </si>
  <si>
    <t>330987265</t>
  </si>
  <si>
    <t>734209116RT2</t>
  </si>
  <si>
    <t>63769873</t>
  </si>
  <si>
    <t>734209116RT4</t>
  </si>
  <si>
    <t>Montáž armatur závitových,se 2závity, G 5/4 včetně klapky zpětné</t>
  </si>
  <si>
    <t>-389408411</t>
  </si>
  <si>
    <t>210900541RA0</t>
  </si>
  <si>
    <t>Demontáž stáv.vodoměr.  betonové šachty</t>
  </si>
  <si>
    <t>1392250742</t>
  </si>
  <si>
    <t>1445490451</t>
  </si>
  <si>
    <t>28322062C</t>
  </si>
  <si>
    <t>Fólie Fatrafol 801 tl. 1,0 x 1300 mm zemní</t>
  </si>
  <si>
    <t>-1388800714</t>
  </si>
  <si>
    <t>683539204</t>
  </si>
  <si>
    <t>-1083335507</t>
  </si>
  <si>
    <t>910162194</t>
  </si>
  <si>
    <t>Geodetické zaměření přípojky</t>
  </si>
  <si>
    <t>15672212</t>
  </si>
  <si>
    <t>PC702D1</t>
  </si>
  <si>
    <t>Pážený ruční výkop1x1x  do hl  3 m vč. Pažení</t>
  </si>
  <si>
    <t>sob.</t>
  </si>
  <si>
    <t>-1791633818</t>
  </si>
  <si>
    <t>PC702D2</t>
  </si>
  <si>
    <t>Návleková izolace na potrubí PE 32 - 3 m</t>
  </si>
  <si>
    <t>-1651451110</t>
  </si>
  <si>
    <t>PC702D3</t>
  </si>
  <si>
    <t>Napojení na vodovod</t>
  </si>
  <si>
    <t>-2078461035</t>
  </si>
  <si>
    <t>28613874.A</t>
  </si>
  <si>
    <t>Trubka PE 100 RC, D 40</t>
  </si>
  <si>
    <t>-2126251755</t>
  </si>
  <si>
    <t>733121135C01</t>
  </si>
  <si>
    <t>Chránička DN 150</t>
  </si>
  <si>
    <t>1222811616</t>
  </si>
  <si>
    <t>Montáž potrubí polyetylenového ve výkopu 90 mm</t>
  </si>
  <si>
    <t>-775689823</t>
  </si>
  <si>
    <t>892233111R00</t>
  </si>
  <si>
    <t>Desinfekce vodovodního potrubí DN 70</t>
  </si>
  <si>
    <t>-833659784</t>
  </si>
  <si>
    <t>892241111R00</t>
  </si>
  <si>
    <t>Tlaková zkouška vodovodního potrubí DN 80</t>
  </si>
  <si>
    <t>-1207740497</t>
  </si>
  <si>
    <t>2146501208</t>
  </si>
  <si>
    <t>074-09-II - SO 09 Přípojka NN</t>
  </si>
  <si>
    <t>15409121</t>
  </si>
  <si>
    <t>Lubomír Prokop, Strmá 929/3, 739 32 VRATIMOV</t>
  </si>
  <si>
    <t>úprava 059-09/2017</t>
  </si>
  <si>
    <t>M - Montáže</t>
  </si>
  <si>
    <t xml:space="preserve">    21-M.1 - Elektromontáže - Přípojka NN</t>
  </si>
  <si>
    <t xml:space="preserve">      21-M.1-1 - Přípojka NN - montáž</t>
  </si>
  <si>
    <t xml:space="preserve">      21-M.1-2 - Přípojka NN - nosný materiál</t>
  </si>
  <si>
    <t xml:space="preserve">      21-M.1-3 - Přípojka NN - zemní práce</t>
  </si>
  <si>
    <t xml:space="preserve">      21-M.1-4 - Přípojka NN - ostatní</t>
  </si>
  <si>
    <t>Montáže</t>
  </si>
  <si>
    <t>21-M.1</t>
  </si>
  <si>
    <t>Elektromontáže - Přípojka NN</t>
  </si>
  <si>
    <t>21-M.1-1</t>
  </si>
  <si>
    <t>Přípojka NN - montáž</t>
  </si>
  <si>
    <t>210 12-0102</t>
  </si>
  <si>
    <t>Montáž nožových patron</t>
  </si>
  <si>
    <t>-309686834</t>
  </si>
  <si>
    <t>210 19-1541</t>
  </si>
  <si>
    <t>Montáž přípojkové skříně PS</t>
  </si>
  <si>
    <t>-423676382</t>
  </si>
  <si>
    <t>1179404934</t>
  </si>
  <si>
    <t>Montáž zemnící svorky</t>
  </si>
  <si>
    <t>-2094908757</t>
  </si>
  <si>
    <t>210 95-0202</t>
  </si>
  <si>
    <t>Příplatek za zatažení kabelu do trub</t>
  </si>
  <si>
    <t>421452278</t>
  </si>
  <si>
    <t>741 12 2226</t>
  </si>
  <si>
    <t>Kabel CYKY, NYM, NYY, YSLY, uložený volně 3 x 70+50 mm2</t>
  </si>
  <si>
    <t>1146731714</t>
  </si>
  <si>
    <t>741 13 0012</t>
  </si>
  <si>
    <t>Ukončení vodičů v rozvaděči do 70 mm2</t>
  </si>
  <si>
    <t>1187073781</t>
  </si>
  <si>
    <t>741 13 6033</t>
  </si>
  <si>
    <t>Koncovka epoxidová pro kabel do 4 x 70 mm2</t>
  </si>
  <si>
    <t>954601833</t>
  </si>
  <si>
    <t>NN-59-HZS1</t>
  </si>
  <si>
    <t>Nepředvídatelné práce spojené s montáží rozvodů a úprava v napojovací skříni</t>
  </si>
  <si>
    <t>123990289</t>
  </si>
  <si>
    <t>NN-59-HZS2</t>
  </si>
  <si>
    <t>Koordinace práce s distribučním podnikem el. energie, vypnutí sítě</t>
  </si>
  <si>
    <t>1611603321</t>
  </si>
  <si>
    <t>NN-59-PP</t>
  </si>
  <si>
    <t>Přípravné práce 3%</t>
  </si>
  <si>
    <t>1352803467</t>
  </si>
  <si>
    <t>21-M.1-2</t>
  </si>
  <si>
    <t>Přípojka NN - nosný materiál</t>
  </si>
  <si>
    <t>NN-NM59-1</t>
  </si>
  <si>
    <t>Silový kabel CYKY  4-J x 70mm2</t>
  </si>
  <si>
    <t>760283367</t>
  </si>
  <si>
    <t>NN-NM59-2</t>
  </si>
  <si>
    <t>Koncovka epoxidová pro kabel  CYKY 4 x 70 mm2</t>
  </si>
  <si>
    <t>-1117304277</t>
  </si>
  <si>
    <t>NN-NM59-3</t>
  </si>
  <si>
    <t>Pásek uzemňovací FeZn  30 x 4 mm;  1m = 1,05 kg</t>
  </si>
  <si>
    <t>576687194</t>
  </si>
  <si>
    <t>NN-NM59-4</t>
  </si>
  <si>
    <t>Kabelová trubka Kopoflex KF 09110</t>
  </si>
  <si>
    <t>1198794611</t>
  </si>
  <si>
    <t>NN-NM59-5</t>
  </si>
  <si>
    <t>Pojistka nožová 100A gG</t>
  </si>
  <si>
    <t>958200501</t>
  </si>
  <si>
    <t>NN-59-PM</t>
  </si>
  <si>
    <t>Podružný  materiál  3%</t>
  </si>
  <si>
    <t>-1684708340</t>
  </si>
  <si>
    <t>21-M.1-3</t>
  </si>
  <si>
    <t>Přípojka NN - zemní práce</t>
  </si>
  <si>
    <t>-664625630</t>
  </si>
  <si>
    <t>15 - 0174</t>
  </si>
  <si>
    <t>Výkop rýhy  35 x 90 cm - zemina 4. třídy</t>
  </si>
  <si>
    <t>-644126562</t>
  </si>
  <si>
    <t>1474657965</t>
  </si>
  <si>
    <t>Zazdění a začištění přípojkové skříně</t>
  </si>
  <si>
    <t>1846125892</t>
  </si>
  <si>
    <t>755477548</t>
  </si>
  <si>
    <t>1654751016</t>
  </si>
  <si>
    <t>-369886060</t>
  </si>
  <si>
    <t>1551435673</t>
  </si>
  <si>
    <t>714426694</t>
  </si>
  <si>
    <t>56 - 0174</t>
  </si>
  <si>
    <t>Zához rýhy  35 x 90 cm - zemina 4. třídy</t>
  </si>
  <si>
    <t>62910737</t>
  </si>
  <si>
    <t>1541916282</t>
  </si>
  <si>
    <t>21-M.1-4</t>
  </si>
  <si>
    <t>Přípojka NN - ostatní</t>
  </si>
  <si>
    <t>NN-059-O1</t>
  </si>
  <si>
    <t>PPV z montáže a nosného materiálu 5,2 %</t>
  </si>
  <si>
    <t>1520110066</t>
  </si>
  <si>
    <t>NN-059-O2</t>
  </si>
  <si>
    <t>810790746</t>
  </si>
  <si>
    <t>074-10-II - SO 10 Venkovní zpevněné plochy</t>
  </si>
  <si>
    <t>úprava 059-10/2017</t>
  </si>
  <si>
    <t>5 - Komunikace</t>
  </si>
  <si>
    <t>62 - Úpravy povrchů vnější</t>
  </si>
  <si>
    <t>91 - Doplňující práce na komunikaci</t>
  </si>
  <si>
    <t>711 - Izolace proti vodě, vlhkosti a plynům</t>
  </si>
  <si>
    <t>713 - Izolace tepelné</t>
  </si>
  <si>
    <t>772 - Podlahy z kamene</t>
  </si>
  <si>
    <t>113105113R00</t>
  </si>
  <si>
    <t>Rozebrání dlažeb z lom. kamene do MC, spáry s MC</t>
  </si>
  <si>
    <t>113201111R00</t>
  </si>
  <si>
    <t>Vytrhání obrub chodníkových ležatých orient.</t>
  </si>
  <si>
    <t>121101100R00</t>
  </si>
  <si>
    <t>Sejmutí ornice, pl. do 400 m2, přemístění do 50 m</t>
  </si>
  <si>
    <t>5,5*2*0,2</t>
  </si>
  <si>
    <t>122301101R00</t>
  </si>
  <si>
    <t>Odkopávky nezapažené v hor. 4 do 100 m3</t>
  </si>
  <si>
    <t>5,5*2*0,1</t>
  </si>
  <si>
    <t>746602672</t>
  </si>
  <si>
    <t>(71+16)*0,6*1</t>
  </si>
  <si>
    <t>162601152R00</t>
  </si>
  <si>
    <t>Vodorovné přemístění výkopku z hor.5-7 do 5000 m</t>
  </si>
  <si>
    <t>167101101R00</t>
  </si>
  <si>
    <t>Nakládání výkopku z hor.1-4 v množství do 100 m3</t>
  </si>
  <si>
    <t>52,2-31,3</t>
  </si>
  <si>
    <t>171201201R00</t>
  </si>
  <si>
    <t>Uložení sypaniny na skládku</t>
  </si>
  <si>
    <t>87*0,6*0,6</t>
  </si>
  <si>
    <t>175101101RT2</t>
  </si>
  <si>
    <t>Obsyp potrubí bez prohození sypaniny s dodáním štěrkopísku frakce 0 - 22 mm</t>
  </si>
  <si>
    <t>87*0,6*0,2</t>
  </si>
  <si>
    <t>182201101R00</t>
  </si>
  <si>
    <t>Svahování násypů</t>
  </si>
  <si>
    <t>5,5*0,3</t>
  </si>
  <si>
    <t>Poplatek za skládku</t>
  </si>
  <si>
    <t>212752211U00</t>
  </si>
  <si>
    <t>Trativod plast trubka D 80 +lože</t>
  </si>
  <si>
    <t>212752212U00</t>
  </si>
  <si>
    <t>Trativod plast trubka D 100 +lože</t>
  </si>
  <si>
    <t>Vyklínování , popř. dozdění uvol. kamenů ve zdivu řádk./kvádrovém orient. výměra</t>
  </si>
  <si>
    <t>Komunikace</t>
  </si>
  <si>
    <t>564751111R00</t>
  </si>
  <si>
    <t>Podklad z kameniva drceného vel.32-63 mm,tl. 15 cm</t>
  </si>
  <si>
    <t>118*0,2</t>
  </si>
  <si>
    <t>Podklad z kameniva drceného vel.8-16 mm,tl. 6 cm</t>
  </si>
  <si>
    <t>Očištění obnažených kamenných ploch</t>
  </si>
  <si>
    <t>Oprava spárování kamenného zdiva</t>
  </si>
  <si>
    <t>Srovnání základového zdiva - dozdívka</t>
  </si>
  <si>
    <t>65*1*0,15</t>
  </si>
  <si>
    <t>Doplňující práce na komunikaci</t>
  </si>
  <si>
    <t>917732111RT2</t>
  </si>
  <si>
    <t>Osazení ležat. obrub. bet. bez opěr, lože z B 12,5 včetně obrubníku ABO 25 - 6  100/6/25</t>
  </si>
  <si>
    <t>965042141R00</t>
  </si>
  <si>
    <t>Bourání betonového lemu</t>
  </si>
  <si>
    <t>66*0,15*0,4</t>
  </si>
  <si>
    <t>Odstranění násypu tl. do 20 cm, plocha nad 2 m2 násyp pod dlažbou</t>
  </si>
  <si>
    <t>Izolace proti vodě, vlhkosti a plynům</t>
  </si>
  <si>
    <t>711132210U00</t>
  </si>
  <si>
    <t>D+m Izolace vlhko nopovou folií</t>
  </si>
  <si>
    <t>65*1</t>
  </si>
  <si>
    <t>D+M ukončení nopové folie na terénu lištou</t>
  </si>
  <si>
    <t>D+M geotextilie</t>
  </si>
  <si>
    <t>65*0,5</t>
  </si>
  <si>
    <t>998711102</t>
  </si>
  <si>
    <t>Přesun hmot pro izolace proti vodě, vlhkosti a plynům stanovený z hmotnosti přesunovaného materiálu vodorovná dopravní vzdálenost do 50 m v objektech výšky přes 6 do 12 m</t>
  </si>
  <si>
    <t>-657328405</t>
  </si>
  <si>
    <t>713131131R00</t>
  </si>
  <si>
    <t>Izolace tepelná stěn lepením</t>
  </si>
  <si>
    <t>Deska Ursafoam XPS III 1250x600x50 mm</t>
  </si>
  <si>
    <t>2095426047</t>
  </si>
  <si>
    <t>65*1,02</t>
  </si>
  <si>
    <t>-528098274</t>
  </si>
  <si>
    <t>Podlahy z kamene</t>
  </si>
  <si>
    <t>D+M dlažba ze žulových kostek</t>
  </si>
  <si>
    <t>1,8*0,6</t>
  </si>
  <si>
    <t>Dlažba z pískovcových desek montáž</t>
  </si>
  <si>
    <t>Dlažba ze štípaných kamenných desek montáž</t>
  </si>
  <si>
    <t>Deska pískovcová dodávka</t>
  </si>
  <si>
    <t>583105811</t>
  </si>
  <si>
    <t>29,3*1,10</t>
  </si>
  <si>
    <t>Deska kamenná štípaná dodávka</t>
  </si>
  <si>
    <t>-1254710678</t>
  </si>
  <si>
    <t>79*1,10</t>
  </si>
  <si>
    <t>998772102</t>
  </si>
  <si>
    <t>Přesun hmot pro kamenné dlažby, obklady schodišťových stupňů a soklů stanovený z hmotnosti přesunovaného materiálu vodorovná dopravní vzdálenost do 50 m v objektech výšky přes 6 do 12 m</t>
  </si>
  <si>
    <t>-1280514141</t>
  </si>
  <si>
    <t>074-11-II - SO 11 VRN + OR</t>
  </si>
  <si>
    <t>úprava 059-11/2017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</si>
  <si>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</si>
  <si>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</si>
  <si>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</si>
  <si>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</si>
  <si>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</si>
  <si>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</si>
  <si>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</si>
  <si>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</si>
  <si>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</si>
  <si>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012303000</t>
  </si>
  <si>
    <t>Průzkumné, geodetické a projektové práce geodetické práce po výstavbě</t>
  </si>
  <si>
    <t>568997631</t>
  </si>
  <si>
    <t>"Náplň ceny:</t>
  </si>
  <si>
    <t xml:space="preserve">"geodetického zaměření stavbou realizovaných sití </t>
  </si>
  <si>
    <t>"a zemního vedení technické infastruktury</t>
  </si>
  <si>
    <t>"v počtu a formátech dle SoD:</t>
  </si>
  <si>
    <t>013203000</t>
  </si>
  <si>
    <t>Průzkumné, geodetické a projektové práce projektové práce dokumentace stavby (výkresová a textová) bez rozlišení</t>
  </si>
  <si>
    <t>…</t>
  </si>
  <si>
    <t>-2134446527</t>
  </si>
  <si>
    <t xml:space="preserve"> "Výrobní, dílenská či jiná dokumentace, kterou bude  </t>
  </si>
  <si>
    <t>"zhotovitel potřebovat k realizaci a dokončení díla</t>
  </si>
  <si>
    <t>" V počtu a formátech dle SoD</t>
  </si>
  <si>
    <t>013254000</t>
  </si>
  <si>
    <t>Průzkumné, geodetické a projektové práce projektové práce dokumentace stavby (výkresová a textová) skutečného provedení stavby</t>
  </si>
  <si>
    <t>-206417402</t>
  </si>
  <si>
    <t>" V počtu a formátech dle SoD:=" 1</t>
  </si>
  <si>
    <t>VRN3</t>
  </si>
  <si>
    <t>Zařízení staveniště</t>
  </si>
  <si>
    <t>034403000</t>
  </si>
  <si>
    <t>Zařízení staveniště zabezpečení staveniště dopravní značení na staveništi</t>
  </si>
  <si>
    <t>-1428505997</t>
  </si>
  <si>
    <t xml:space="preserve">"- Náklady na vyhotovení návrhu dočasného dopravního   </t>
  </si>
  <si>
    <t>"značení, jeho projednání s dotčenými orgány a organizacemi</t>
  </si>
  <si>
    <t xml:space="preserve">"- dodání dopravních značek, jejich rozmístění a přemísťování, </t>
  </si>
  <si>
    <t xml:space="preserve">"jejich údržba v průběhu výstavby vč. násladného  </t>
  </si>
  <si>
    <t>"odstranění po ukončení  stavebních prací</t>
  </si>
  <si>
    <t>"kpl. =" 1</t>
  </si>
  <si>
    <t>VRN4</t>
  </si>
  <si>
    <t>Inženýrská činnost</t>
  </si>
  <si>
    <t>040001000</t>
  </si>
  <si>
    <t>Základní rozdělení průvodních činností a nákladů inženýrská činnost</t>
  </si>
  <si>
    <t>801243991</t>
  </si>
  <si>
    <t>"náplň ceny:</t>
  </si>
  <si>
    <t xml:space="preserve">"1) Kompletní dokladová část dle SoD (revize, atesty, c </t>
  </si>
  <si>
    <t>"   certifikáty, prohlášení o shodě)</t>
  </si>
  <si>
    <t xml:space="preserve">"   po předání a převzetí dokončeného díla a pro zajištění  </t>
  </si>
  <si>
    <t>"   kolaudačního souhlasu:</t>
  </si>
  <si>
    <t xml:space="preserve">"2) Náklady zhotovotele související s prováděním vzorkování  </t>
  </si>
  <si>
    <t xml:space="preserve"> "   dodávaných materiálů a výrobků v souladu s SoD</t>
  </si>
  <si>
    <t xml:space="preserve">"3) Náklady zhotovitele související s prováděným zkoušek  </t>
  </si>
  <si>
    <t>"    a REVIZÍ předepsaných technickými normami</t>
  </si>
  <si>
    <t xml:space="preserve">"4) Výrobní, dílenská či jiná dokumentace, kterou bude  </t>
  </si>
  <si>
    <t>"    hotovitel potřebovat k realizaci a dokončení díla</t>
  </si>
  <si>
    <t>"5) V počtu a formátech dle SoD:</t>
  </si>
  <si>
    <t xml:space="preserve">"   dodaných a smontovaných technologických zařízení  </t>
  </si>
  <si>
    <t>"   vč. komplexního vyzkoušení:</t>
  </si>
  <si>
    <t xml:space="preserve">"6) Náklady zhotovitele na vypracování provozních řádů </t>
  </si>
  <si>
    <t>"   pro trvalý provoz</t>
  </si>
  <si>
    <t>"7)  Měření bez rozlišení - měření vlhkosti zdiva:0,1</t>
  </si>
  <si>
    <t>"kopl.=" 1</t>
  </si>
  <si>
    <t>041403000</t>
  </si>
  <si>
    <t>Inženýrská činnost dozory koordinátor BOZP na staveništi</t>
  </si>
  <si>
    <t>1022115183</t>
  </si>
  <si>
    <t>049103000</t>
  </si>
  <si>
    <t>Inženýrská činnost inženýrská činnost ostatní náklady vzniklé v souvislosti s realizací stavby</t>
  </si>
  <si>
    <t>994831787</t>
  </si>
  <si>
    <t>"1) Ochrana stávajících inž, sítí na staveništi</t>
  </si>
  <si>
    <t xml:space="preserve">"2) Náklady na přezkoumání podkladů objednatele o stavu  </t>
  </si>
  <si>
    <t xml:space="preserve">"   inž. sítí probíhajících staveništěm nebo dotčenými stavbou </t>
  </si>
  <si>
    <t>"   i mimo území staveniště</t>
  </si>
  <si>
    <t xml:space="preserve">"3) Vytýčení jejich skutečné trasy dle podmínek správců  </t>
  </si>
  <si>
    <t>"   sítí v dokladové části</t>
  </si>
  <si>
    <t xml:space="preserve">"4) Zajištění a zabezpečení stáv. inženýrských sítí  </t>
  </si>
  <si>
    <t>"   a přípojek při výkopových pracích</t>
  </si>
  <si>
    <t xml:space="preserve">"5) Zajištění aktualizace vyjádření správců sítí v případě  </t>
  </si>
  <si>
    <t>"   ukončení platnosti vyjádření</t>
  </si>
  <si>
    <t>VRN9</t>
  </si>
  <si>
    <t>Ostatní náklady</t>
  </si>
  <si>
    <t>090001000</t>
  </si>
  <si>
    <t>Základní rozdělení průvodních činností a nákladů ostatní náklady</t>
  </si>
  <si>
    <t>-864559290</t>
  </si>
  <si>
    <t>"Propagace poskytovatele dotace - povinná publicita:</t>
  </si>
  <si>
    <t>"1) Označení staveniště INFORMAČNÍM PANELEM</t>
  </si>
  <si>
    <t xml:space="preserve">"   rozměr  2,1 x 2,2 m, materiál plastovo-textilní fólie: </t>
  </si>
  <si>
    <t>"2) Označení stavby po jejím dokončení PAMĚTNÍ DESKOU</t>
  </si>
  <si>
    <t xml:space="preserve">"   rozměr 300x400 mm, materiál eloxovaný hliník, : </t>
  </si>
  <si>
    <t>"   gravírované písmo: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</si>
  <si>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</si>
  <si>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</si>
  <si>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</si>
  <si>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</si>
  <si>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</si>
  <si>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</si>
  <si>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</si>
  <si>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</si>
  <si>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</si>
  <si>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</si>
  <si>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</si>
  <si>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</si>
  <si>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</si>
  <si>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</si>
  <si>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</si>
  <si>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</si>
  <si>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</si>
  <si>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</si>
  <si>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</si>
  <si>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</si>
  <si>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</si>
  <si>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</si>
  <si>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</si>
  <si>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</si>
  <si>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</si>
  <si>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</si>
  <si>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</si>
  <si>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</si>
  <si>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</si>
  <si>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</si>
  <si>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</si>
  <si>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</si>
  <si>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</si>
  <si>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</si>
  <si>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</si>
  <si>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</si>
  <si>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</si>
  <si>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</si>
  <si>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</si>
  <si>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</si>
  <si>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</si>
  <si>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</si>
  <si>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</si>
  <si>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</si>
  <si>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</si>
  <si>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</si>
  <si>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</si>
  <si>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</si>
  <si>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</si>
  <si>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</si>
  <si>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</si>
  <si>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</si>
  <si>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</si>
  <si>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</si>
  <si>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</si>
  <si>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</si>
  <si>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</si>
  <si>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</si>
  <si>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</si>
  <si>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</si>
  <si>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</si>
  <si>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</si>
  <si>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</si>
  <si>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</si>
  <si>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</si>
  <si>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</si>
  <si>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</si>
  <si>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</si>
  <si>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</si>
  <si>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</si>
  <si>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</si>
  <si>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</si>
  <si>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</si>
  <si>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</si>
  <si>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</si>
  <si>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</si>
  <si>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</si>
  <si>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</si>
  <si>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</si>
  <si>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</si>
  <si>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</si>
  <si>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</si>
  <si>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</si>
  <si>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</si>
  <si>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</si>
  <si>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</si>
  <si>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</si>
  <si>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</si>
  <si>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</si>
  <si>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</si>
  <si>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</si>
  <si>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</si>
  <si>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</si>
  <si>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</si>
  <si>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</si>
  <si>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</si>
  <si>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</si>
  <si>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</si>
  <si>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</si>
  <si>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</si>
  <si>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</si>
  <si>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</si>
  <si>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</si>
  <si>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</si>
  <si>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</si>
  <si>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</si>
  <si>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</si>
  <si>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</si>
  <si>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</si>
  <si>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</si>
  <si>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</si>
  <si>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</si>
  <si>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</si>
  <si>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</si>
  <si>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</si>
  <si>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</si>
  <si>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</si>
  <si>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</si>
  <si>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</si>
  <si>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</si>
  <si>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</si>
  <si>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</si>
  <si>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</si>
  <si>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</si>
  <si>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</si>
  <si>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</si>
  <si>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</si>
  <si>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</si>
  <si>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</si>
  <si>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</si>
  <si>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</si>
  <si>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</si>
  <si>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</si>
  <si>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</si>
  <si>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</si>
  <si>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</si>
  <si>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</si>
  <si>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</si>
  <si>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</si>
  <si>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</si>
  <si>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</si>
  <si>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</si>
  <si>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</si>
  <si>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</si>
  <si>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</si>
  <si>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</si>
  <si>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</si>
  <si>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</si>
  <si>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</si>
  <si>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</si>
  <si>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</si>
  <si>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</si>
  <si>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</si>
  <si>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</si>
  <si>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</si>
  <si>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</si>
  <si>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</si>
  <si>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</si>
  <si>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</si>
  <si>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</si>
  <si>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</si>
  <si>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</si>
  <si>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</si>
  <si>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</si>
  <si>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</si>
  <si>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</si>
  <si>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</si>
  <si>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</si>
  <si>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</si>
  <si>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</si>
  <si>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</si>
  <si>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</si>
  <si>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</si>
  <si>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</si>
  <si>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</si>
  <si>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</si>
  <si>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</si>
  <si>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</si>
  <si>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</si>
  <si>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</si>
  <si>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</si>
  <si>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Osobní zkušenost rozpočtáře (OZR)</t>
  </si>
  <si>
    <t>OZR</t>
  </si>
  <si>
    <t>RTS DATA 2017/I</t>
  </si>
  <si>
    <t>Průzkum trhu (PT)</t>
  </si>
  <si>
    <t>PT</t>
  </si>
  <si>
    <t>CN</t>
  </si>
  <si>
    <t>ORZ</t>
  </si>
  <si>
    <t>Průzkum trhu</t>
  </si>
  <si>
    <t>Požární ucpávky  - dodávka</t>
  </si>
  <si>
    <t>Požární ucpávky  -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</si>
</sst>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6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i/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color theme="1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name val="Trebuchet MS"/>
      <family val="2"/>
      <charset val="238"/>
    </font>
    <font>
      <sz val="8"/>
      <color rgb="FF0000A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8"/>
      <name val="Trebuchet MS"/>
      <family val="2"/>
      <charset val="238"/>
    </font>
    <font>
      <i/>
      <sz val="8"/>
      <color rgb="FF003366"/>
      <name val="Trebuchet MS"/>
      <family val="2"/>
      <charset val="238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rgb="FF000000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2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15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17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9" fillId="0" borderId="0" xfId="0" applyFont="1" applyBorder="1" applyAlignment="1">
      <alignment horizontal="left" vertical="center"/>
    </xf>
    <xf numFmtId="0" fontId="0" fillId="0" borderId="6" xfId="0" applyBorder="1"/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3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8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4" fontId="32" fillId="0" borderId="18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2" fillId="0" borderId="23" xfId="0" applyNumberFormat="1" applyFont="1" applyBorder="1" applyAlignment="1">
      <alignment vertical="center"/>
    </xf>
    <xf numFmtId="4" fontId="32" fillId="0" borderId="24" xfId="0" applyNumberFormat="1" applyFont="1" applyBorder="1" applyAlignment="1">
      <alignment vertical="center"/>
    </xf>
    <xf numFmtId="166" fontId="32" fillId="0" borderId="24" xfId="0" applyNumberFormat="1" applyFont="1" applyBorder="1" applyAlignment="1">
      <alignment vertical="center"/>
    </xf>
    <xf numFmtId="4" fontId="32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15" fillId="3" borderId="0" xfId="0" applyFont="1" applyFill="1" applyAlignment="1" applyProtection="1">
      <alignment vertical="center"/>
      <protection locked="0"/>
    </xf>
    <xf numFmtId="0" fontId="34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6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6" fillId="0" borderId="0" xfId="0" applyNumberFormat="1" applyFont="1" applyAlignment="1"/>
    <xf numFmtId="166" fontId="37" fillId="0" borderId="16" xfId="0" applyNumberFormat="1" applyFont="1" applyBorder="1" applyAlignment="1"/>
    <xf numFmtId="166" fontId="37" fillId="0" borderId="17" xfId="0" applyNumberFormat="1" applyFont="1" applyBorder="1" applyAlignment="1"/>
    <xf numFmtId="4" fontId="38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42" fillId="0" borderId="28" xfId="0" applyFont="1" applyBorder="1" applyAlignment="1" applyProtection="1">
      <alignment horizontal="center" vertical="center"/>
      <protection locked="0"/>
    </xf>
    <xf numFmtId="49" fontId="42" fillId="0" borderId="28" xfId="0" applyNumberFormat="1" applyFont="1" applyBorder="1" applyAlignment="1" applyProtection="1">
      <alignment horizontal="left" vertical="center" wrapText="1"/>
      <protection locked="0"/>
    </xf>
    <xf numFmtId="0" fontId="42" fillId="0" borderId="28" xfId="0" applyFont="1" applyBorder="1" applyAlignment="1" applyProtection="1">
      <alignment horizontal="left" vertical="center" wrapText="1"/>
      <protection locked="0"/>
    </xf>
    <xf numFmtId="0" fontId="42" fillId="0" borderId="28" xfId="0" applyFont="1" applyBorder="1" applyAlignment="1" applyProtection="1">
      <alignment horizontal="center" vertical="center" wrapText="1"/>
      <protection locked="0"/>
    </xf>
    <xf numFmtId="167" fontId="42" fillId="0" borderId="28" xfId="0" applyNumberFormat="1" applyFont="1" applyBorder="1" applyAlignment="1" applyProtection="1">
      <alignment vertical="center"/>
      <protection locked="0"/>
    </xf>
    <xf numFmtId="4" fontId="42" fillId="5" borderId="28" xfId="0" applyNumberFormat="1" applyFont="1" applyFill="1" applyBorder="1" applyAlignment="1" applyProtection="1">
      <alignment vertical="center"/>
      <protection locked="0"/>
    </xf>
    <xf numFmtId="4" fontId="42" fillId="0" borderId="28" xfId="0" applyNumberFormat="1" applyFont="1" applyBorder="1" applyAlignment="1" applyProtection="1">
      <alignment vertical="center"/>
      <protection locked="0"/>
    </xf>
    <xf numFmtId="0" fontId="42" fillId="0" borderId="5" xfId="0" applyFont="1" applyBorder="1" applyAlignment="1">
      <alignment vertical="center"/>
    </xf>
    <xf numFmtId="0" fontId="42" fillId="5" borderId="28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43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12" fillId="0" borderId="5" xfId="0" applyFont="1" applyBorder="1" applyAlignment="1"/>
    <xf numFmtId="0" fontId="12" fillId="0" borderId="0" xfId="0" applyFont="1" applyBorder="1" applyAlignment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Border="1" applyAlignment="1"/>
    <xf numFmtId="0" fontId="12" fillId="0" borderId="18" xfId="0" applyFont="1" applyBorder="1" applyAlignment="1"/>
    <xf numFmtId="0" fontId="12" fillId="0" borderId="0" xfId="0" applyFont="1" applyBorder="1" applyAlignment="1"/>
    <xf numFmtId="166" fontId="12" fillId="0" borderId="0" xfId="0" applyNumberFormat="1" applyFont="1" applyBorder="1" applyAlignment="1"/>
    <xf numFmtId="166" fontId="12" fillId="0" borderId="19" xfId="0" applyNumberFormat="1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/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0" fontId="18" fillId="4" borderId="0" xfId="0" applyFont="1" applyFill="1" applyAlignment="1">
      <alignment horizontal="center" vertical="center"/>
    </xf>
    <xf numFmtId="0" fontId="0" fillId="0" borderId="0" xfId="0"/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3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3" fillId="3" borderId="0" xfId="1" applyFont="1" applyFill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6" fillId="0" borderId="34" xfId="0" applyFont="1" applyBorder="1" applyAlignment="1" applyProtection="1">
      <alignment horizontal="left" wrapText="1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53" fillId="0" borderId="37" xfId="0" applyFont="1" applyBorder="1" applyAlignment="1">
      <alignment horizontal="right" wrapText="1"/>
    </xf>
    <xf numFmtId="0" fontId="54" fillId="0" borderId="0" xfId="0" applyFont="1" applyAlignment="1">
      <alignment horizontal="right"/>
    </xf>
    <xf numFmtId="0" fontId="55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53" fillId="0" borderId="37" xfId="0" applyFont="1" applyBorder="1" applyAlignment="1">
      <alignment horizontal="right"/>
    </xf>
    <xf numFmtId="0" fontId="58" fillId="0" borderId="28" xfId="0" applyFont="1" applyBorder="1" applyAlignment="1" applyProtection="1">
      <alignment horizontal="right" wrapText="1"/>
      <protection locked="0"/>
    </xf>
    <xf numFmtId="0" fontId="53" fillId="0" borderId="38" xfId="0" applyFont="1" applyBorder="1" applyAlignment="1">
      <alignment horizontal="right" wrapText="1"/>
    </xf>
    <xf numFmtId="0" fontId="53" fillId="0" borderId="1" xfId="0" applyFont="1" applyBorder="1" applyAlignment="1">
      <alignment horizontal="right" wrapText="1"/>
    </xf>
    <xf numFmtId="0" fontId="59" fillId="0" borderId="0" xfId="0" applyFont="1" applyAlignment="1">
      <alignment horizontal="right"/>
    </xf>
    <xf numFmtId="0" fontId="60" fillId="0" borderId="28" xfId="0" applyFont="1" applyBorder="1" applyAlignment="1" applyProtection="1">
      <alignment horizontal="right" wrapText="1"/>
      <protection locked="0"/>
    </xf>
    <xf numFmtId="0" fontId="61" fillId="0" borderId="28" xfId="0" applyFont="1" applyBorder="1" applyAlignment="1" applyProtection="1">
      <alignment horizontal="right" wrapText="1"/>
      <protection locked="0"/>
    </xf>
    <xf numFmtId="0" fontId="58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0" fontId="0" fillId="0" borderId="28" xfId="0" applyFont="1" applyBorder="1" applyAlignment="1" applyProtection="1">
      <alignment horizontal="right" wrapText="1"/>
      <protection locked="0"/>
    </xf>
    <xf numFmtId="0" fontId="54" fillId="0" borderId="0" xfId="0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53" fillId="8" borderId="37" xfId="0" applyFont="1" applyFill="1" applyBorder="1" applyAlignment="1">
      <alignment horizontal="right" wrapText="1"/>
    </xf>
    <xf numFmtId="0" fontId="0" fillId="0" borderId="28" xfId="0" applyFont="1" applyBorder="1" applyAlignment="1" applyProtection="1">
      <alignment horizontal="right" vertical="center" wrapText="1"/>
      <protection locked="0"/>
    </xf>
    <xf numFmtId="0" fontId="55" fillId="0" borderId="0" xfId="0" applyFont="1" applyAlignment="1">
      <alignment horizontal="right" vertical="center"/>
    </xf>
    <xf numFmtId="0" fontId="60" fillId="0" borderId="28" xfId="0" applyFont="1" applyBorder="1" applyAlignment="1" applyProtection="1">
      <alignment horizontal="right" vertical="center" wrapText="1"/>
      <protection locked="0"/>
    </xf>
    <xf numFmtId="0" fontId="60" fillId="0" borderId="37" xfId="0" applyFont="1" applyBorder="1" applyAlignment="1">
      <alignment horizontal="right" wrapText="1"/>
    </xf>
    <xf numFmtId="0" fontId="5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7" fillId="0" borderId="0" xfId="0" applyFont="1" applyAlignment="1"/>
    <xf numFmtId="0" fontId="60" fillId="0" borderId="28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workbookViewId="0">
      <pane ySplit="1" topLeftCell="A18" activePane="bottomLeft" state="frozen"/>
      <selection pane="bottomLeft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customWidth="1"/>
    <col min="44" max="44" width="11.7109375" customWidth="1"/>
    <col min="45" max="47" width="22.1406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91" width="9.140625" hidden="1"/>
  </cols>
  <sheetData>
    <row r="1" spans="1:74" ht="21.3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" customHeight="1">
      <c r="AR2" s="344" t="s">
        <v>8</v>
      </c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S2" s="25" t="s">
        <v>9</v>
      </c>
      <c r="BT2" s="25" t="s">
        <v>10</v>
      </c>
    </row>
    <row r="3" spans="1:74" ht="6.9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9</v>
      </c>
      <c r="BT3" s="25" t="s">
        <v>11</v>
      </c>
    </row>
    <row r="4" spans="1:74" ht="36.9" customHeight="1">
      <c r="B4" s="29"/>
      <c r="C4" s="30"/>
      <c r="D4" s="31" t="s">
        <v>12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13</v>
      </c>
      <c r="BE4" s="34" t="s">
        <v>14</v>
      </c>
      <c r="BS4" s="25" t="s">
        <v>15</v>
      </c>
    </row>
    <row r="5" spans="1:74" ht="14.4" customHeight="1">
      <c r="B5" s="29"/>
      <c r="C5" s="30"/>
      <c r="D5" s="35" t="s">
        <v>16</v>
      </c>
      <c r="E5" s="30"/>
      <c r="F5" s="30"/>
      <c r="G5" s="30"/>
      <c r="H5" s="30"/>
      <c r="I5" s="30"/>
      <c r="J5" s="30"/>
      <c r="K5" s="372" t="s">
        <v>17</v>
      </c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0"/>
      <c r="AQ5" s="32"/>
      <c r="BE5" s="370" t="s">
        <v>18</v>
      </c>
      <c r="BS5" s="25" t="s">
        <v>9</v>
      </c>
    </row>
    <row r="6" spans="1:74" ht="36.9" customHeight="1">
      <c r="B6" s="29"/>
      <c r="C6" s="30"/>
      <c r="D6" s="37" t="s">
        <v>19</v>
      </c>
      <c r="E6" s="30"/>
      <c r="F6" s="30"/>
      <c r="G6" s="30"/>
      <c r="H6" s="30"/>
      <c r="I6" s="30"/>
      <c r="J6" s="30"/>
      <c r="K6" s="374" t="s">
        <v>20</v>
      </c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0"/>
      <c r="AQ6" s="32"/>
      <c r="BE6" s="371"/>
      <c r="BS6" s="25" t="s">
        <v>9</v>
      </c>
    </row>
    <row r="7" spans="1:74" ht="14.4" customHeight="1">
      <c r="B7" s="29"/>
      <c r="C7" s="30"/>
      <c r="D7" s="38" t="s">
        <v>21</v>
      </c>
      <c r="E7" s="30"/>
      <c r="F7" s="30"/>
      <c r="G7" s="30"/>
      <c r="H7" s="30"/>
      <c r="I7" s="30"/>
      <c r="J7" s="30"/>
      <c r="K7" s="36" t="s">
        <v>22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23</v>
      </c>
      <c r="AL7" s="30"/>
      <c r="AM7" s="30"/>
      <c r="AN7" s="36" t="s">
        <v>5</v>
      </c>
      <c r="AO7" s="30"/>
      <c r="AP7" s="30"/>
      <c r="AQ7" s="32"/>
      <c r="BE7" s="371"/>
      <c r="BS7" s="25" t="s">
        <v>9</v>
      </c>
    </row>
    <row r="8" spans="1:74" ht="14.4" customHeight="1">
      <c r="B8" s="29"/>
      <c r="C8" s="30"/>
      <c r="D8" s="38" t="s">
        <v>24</v>
      </c>
      <c r="E8" s="30"/>
      <c r="F8" s="30"/>
      <c r="G8" s="30"/>
      <c r="H8" s="30"/>
      <c r="I8" s="30"/>
      <c r="J8" s="30"/>
      <c r="K8" s="36" t="s">
        <v>25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26</v>
      </c>
      <c r="AL8" s="30"/>
      <c r="AM8" s="30"/>
      <c r="AN8" s="39" t="s">
        <v>27</v>
      </c>
      <c r="AO8" s="30"/>
      <c r="AP8" s="30"/>
      <c r="AQ8" s="32"/>
      <c r="BE8" s="371"/>
      <c r="BS8" s="25" t="s">
        <v>9</v>
      </c>
    </row>
    <row r="9" spans="1:74" ht="14.4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71"/>
      <c r="BS9" s="25" t="s">
        <v>9</v>
      </c>
    </row>
    <row r="10" spans="1:74" ht="14.4" customHeight="1">
      <c r="B10" s="29"/>
      <c r="C10" s="30"/>
      <c r="D10" s="38" t="s">
        <v>28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29</v>
      </c>
      <c r="AL10" s="30"/>
      <c r="AM10" s="30"/>
      <c r="AN10" s="36" t="s">
        <v>5</v>
      </c>
      <c r="AO10" s="30"/>
      <c r="AP10" s="30"/>
      <c r="AQ10" s="32"/>
      <c r="BE10" s="371"/>
      <c r="BS10" s="25" t="s">
        <v>9</v>
      </c>
    </row>
    <row r="11" spans="1:74" ht="18.45" customHeight="1">
      <c r="B11" s="29"/>
      <c r="C11" s="30"/>
      <c r="D11" s="30"/>
      <c r="E11" s="36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31</v>
      </c>
      <c r="AL11" s="30"/>
      <c r="AM11" s="30"/>
      <c r="AN11" s="36" t="s">
        <v>5</v>
      </c>
      <c r="AO11" s="30"/>
      <c r="AP11" s="30"/>
      <c r="AQ11" s="32"/>
      <c r="BE11" s="371"/>
      <c r="BS11" s="25" t="s">
        <v>9</v>
      </c>
    </row>
    <row r="12" spans="1:74" ht="6.9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71"/>
      <c r="BS12" s="25" t="s">
        <v>9</v>
      </c>
    </row>
    <row r="13" spans="1:74" ht="14.4" customHeight="1">
      <c r="B13" s="29"/>
      <c r="C13" s="30"/>
      <c r="D13" s="38" t="s">
        <v>32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29</v>
      </c>
      <c r="AL13" s="30"/>
      <c r="AM13" s="30"/>
      <c r="AN13" s="40" t="s">
        <v>33</v>
      </c>
      <c r="AO13" s="30"/>
      <c r="AP13" s="30"/>
      <c r="AQ13" s="32"/>
      <c r="BE13" s="371"/>
      <c r="BS13" s="25" t="s">
        <v>9</v>
      </c>
    </row>
    <row r="14" spans="1:74" ht="13.2">
      <c r="B14" s="29"/>
      <c r="C14" s="30"/>
      <c r="D14" s="30"/>
      <c r="E14" s="375" t="s">
        <v>33</v>
      </c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8" t="s">
        <v>31</v>
      </c>
      <c r="AL14" s="30"/>
      <c r="AM14" s="30"/>
      <c r="AN14" s="40" t="s">
        <v>33</v>
      </c>
      <c r="AO14" s="30"/>
      <c r="AP14" s="30"/>
      <c r="AQ14" s="32"/>
      <c r="BE14" s="371"/>
      <c r="BS14" s="25" t="s">
        <v>9</v>
      </c>
    </row>
    <row r="15" spans="1:74" ht="6.9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71"/>
      <c r="BS15" s="25" t="s">
        <v>6</v>
      </c>
    </row>
    <row r="16" spans="1:74" ht="14.4" customHeight="1">
      <c r="B16" s="29"/>
      <c r="C16" s="30"/>
      <c r="D16" s="38" t="s">
        <v>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29</v>
      </c>
      <c r="AL16" s="30"/>
      <c r="AM16" s="30"/>
      <c r="AN16" s="36" t="s">
        <v>35</v>
      </c>
      <c r="AO16" s="30"/>
      <c r="AP16" s="30"/>
      <c r="AQ16" s="32"/>
      <c r="BE16" s="371"/>
      <c r="BS16" s="25" t="s">
        <v>6</v>
      </c>
    </row>
    <row r="17" spans="2:71" ht="18.45" customHeight="1">
      <c r="B17" s="29"/>
      <c r="C17" s="30"/>
      <c r="D17" s="30"/>
      <c r="E17" s="36" t="s">
        <v>36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31</v>
      </c>
      <c r="AL17" s="30"/>
      <c r="AM17" s="30"/>
      <c r="AN17" s="36" t="s">
        <v>5</v>
      </c>
      <c r="AO17" s="30"/>
      <c r="AP17" s="30"/>
      <c r="AQ17" s="32"/>
      <c r="BE17" s="371"/>
      <c r="BS17" s="25" t="s">
        <v>37</v>
      </c>
    </row>
    <row r="18" spans="2:71" ht="6.9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71"/>
      <c r="BS18" s="25" t="s">
        <v>9</v>
      </c>
    </row>
    <row r="19" spans="2:71" ht="14.4" customHeight="1">
      <c r="B19" s="29"/>
      <c r="C19" s="30"/>
      <c r="D19" s="38" t="s">
        <v>38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71"/>
      <c r="BS19" s="25" t="s">
        <v>9</v>
      </c>
    </row>
    <row r="20" spans="2:71" ht="20.399999999999999" customHeight="1">
      <c r="B20" s="29"/>
      <c r="C20" s="30"/>
      <c r="D20" s="30"/>
      <c r="E20" s="377" t="s">
        <v>39</v>
      </c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0"/>
      <c r="AP20" s="30"/>
      <c r="AQ20" s="32"/>
      <c r="BE20" s="371"/>
      <c r="BS20" s="25" t="s">
        <v>6</v>
      </c>
    </row>
    <row r="21" spans="2:71" ht="6.9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71"/>
    </row>
    <row r="22" spans="2:71" ht="6.9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71"/>
    </row>
    <row r="23" spans="2:71" s="1" customFormat="1" ht="25.95" customHeight="1">
      <c r="B23" s="42"/>
      <c r="C23" s="43"/>
      <c r="D23" s="44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78">
        <f>ROUND(AG51,2)</f>
        <v>0</v>
      </c>
      <c r="AL23" s="379"/>
      <c r="AM23" s="379"/>
      <c r="AN23" s="379"/>
      <c r="AO23" s="379"/>
      <c r="AP23" s="43"/>
      <c r="AQ23" s="46"/>
      <c r="BE23" s="371"/>
    </row>
    <row r="24" spans="2:71" s="1" customFormat="1" ht="6.9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71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80" t="s">
        <v>41</v>
      </c>
      <c r="M25" s="380"/>
      <c r="N25" s="380"/>
      <c r="O25" s="380"/>
      <c r="P25" s="43"/>
      <c r="Q25" s="43"/>
      <c r="R25" s="43"/>
      <c r="S25" s="43"/>
      <c r="T25" s="43"/>
      <c r="U25" s="43"/>
      <c r="V25" s="43"/>
      <c r="W25" s="380" t="s">
        <v>42</v>
      </c>
      <c r="X25" s="380"/>
      <c r="Y25" s="380"/>
      <c r="Z25" s="380"/>
      <c r="AA25" s="380"/>
      <c r="AB25" s="380"/>
      <c r="AC25" s="380"/>
      <c r="AD25" s="380"/>
      <c r="AE25" s="380"/>
      <c r="AF25" s="43"/>
      <c r="AG25" s="43"/>
      <c r="AH25" s="43"/>
      <c r="AI25" s="43"/>
      <c r="AJ25" s="43"/>
      <c r="AK25" s="380" t="s">
        <v>43</v>
      </c>
      <c r="AL25" s="380"/>
      <c r="AM25" s="380"/>
      <c r="AN25" s="380"/>
      <c r="AO25" s="380"/>
      <c r="AP25" s="43"/>
      <c r="AQ25" s="46"/>
      <c r="BE25" s="371"/>
    </row>
    <row r="26" spans="2:71" s="2" customFormat="1" ht="14.4" customHeight="1">
      <c r="B26" s="48"/>
      <c r="C26" s="49"/>
      <c r="D26" s="50" t="s">
        <v>44</v>
      </c>
      <c r="E26" s="49"/>
      <c r="F26" s="50" t="s">
        <v>45</v>
      </c>
      <c r="G26" s="49"/>
      <c r="H26" s="49"/>
      <c r="I26" s="49"/>
      <c r="J26" s="49"/>
      <c r="K26" s="49"/>
      <c r="L26" s="363">
        <v>0.21</v>
      </c>
      <c r="M26" s="364"/>
      <c r="N26" s="364"/>
      <c r="O26" s="364"/>
      <c r="P26" s="49"/>
      <c r="Q26" s="49"/>
      <c r="R26" s="49"/>
      <c r="S26" s="49"/>
      <c r="T26" s="49"/>
      <c r="U26" s="49"/>
      <c r="V26" s="49"/>
      <c r="W26" s="365">
        <f>ROUND(AZ51,2)</f>
        <v>0</v>
      </c>
      <c r="X26" s="364"/>
      <c r="Y26" s="364"/>
      <c r="Z26" s="364"/>
      <c r="AA26" s="364"/>
      <c r="AB26" s="364"/>
      <c r="AC26" s="364"/>
      <c r="AD26" s="364"/>
      <c r="AE26" s="364"/>
      <c r="AF26" s="49"/>
      <c r="AG26" s="49"/>
      <c r="AH26" s="49"/>
      <c r="AI26" s="49"/>
      <c r="AJ26" s="49"/>
      <c r="AK26" s="365">
        <f>ROUND(AV51,2)</f>
        <v>0</v>
      </c>
      <c r="AL26" s="364"/>
      <c r="AM26" s="364"/>
      <c r="AN26" s="364"/>
      <c r="AO26" s="364"/>
      <c r="AP26" s="49"/>
      <c r="AQ26" s="51"/>
      <c r="BE26" s="371"/>
    </row>
    <row r="27" spans="2:71" s="2" customFormat="1" ht="14.4" customHeight="1">
      <c r="B27" s="48"/>
      <c r="C27" s="49"/>
      <c r="D27" s="49"/>
      <c r="E27" s="49"/>
      <c r="F27" s="50" t="s">
        <v>46</v>
      </c>
      <c r="G27" s="49"/>
      <c r="H27" s="49"/>
      <c r="I27" s="49"/>
      <c r="J27" s="49"/>
      <c r="K27" s="49"/>
      <c r="L27" s="363">
        <v>0.15</v>
      </c>
      <c r="M27" s="364"/>
      <c r="N27" s="364"/>
      <c r="O27" s="364"/>
      <c r="P27" s="49"/>
      <c r="Q27" s="49"/>
      <c r="R27" s="49"/>
      <c r="S27" s="49"/>
      <c r="T27" s="49"/>
      <c r="U27" s="49"/>
      <c r="V27" s="49"/>
      <c r="W27" s="365">
        <f>ROUND(BA51,2)</f>
        <v>0</v>
      </c>
      <c r="X27" s="364"/>
      <c r="Y27" s="364"/>
      <c r="Z27" s="364"/>
      <c r="AA27" s="364"/>
      <c r="AB27" s="364"/>
      <c r="AC27" s="364"/>
      <c r="AD27" s="364"/>
      <c r="AE27" s="364"/>
      <c r="AF27" s="49"/>
      <c r="AG27" s="49"/>
      <c r="AH27" s="49"/>
      <c r="AI27" s="49"/>
      <c r="AJ27" s="49"/>
      <c r="AK27" s="365">
        <f>ROUND(AW51,2)</f>
        <v>0</v>
      </c>
      <c r="AL27" s="364"/>
      <c r="AM27" s="364"/>
      <c r="AN27" s="364"/>
      <c r="AO27" s="364"/>
      <c r="AP27" s="49"/>
      <c r="AQ27" s="51"/>
      <c r="BE27" s="371"/>
    </row>
    <row r="28" spans="2:71" s="2" customFormat="1" ht="14.4" hidden="1" customHeight="1">
      <c r="B28" s="48"/>
      <c r="C28" s="49"/>
      <c r="D28" s="49"/>
      <c r="E28" s="49"/>
      <c r="F28" s="50" t="s">
        <v>47</v>
      </c>
      <c r="G28" s="49"/>
      <c r="H28" s="49"/>
      <c r="I28" s="49"/>
      <c r="J28" s="49"/>
      <c r="K28" s="49"/>
      <c r="L28" s="363">
        <v>0.21</v>
      </c>
      <c r="M28" s="364"/>
      <c r="N28" s="364"/>
      <c r="O28" s="364"/>
      <c r="P28" s="49"/>
      <c r="Q28" s="49"/>
      <c r="R28" s="49"/>
      <c r="S28" s="49"/>
      <c r="T28" s="49"/>
      <c r="U28" s="49"/>
      <c r="V28" s="49"/>
      <c r="W28" s="365">
        <f>ROUND(BB51,2)</f>
        <v>0</v>
      </c>
      <c r="X28" s="364"/>
      <c r="Y28" s="364"/>
      <c r="Z28" s="364"/>
      <c r="AA28" s="364"/>
      <c r="AB28" s="364"/>
      <c r="AC28" s="364"/>
      <c r="AD28" s="364"/>
      <c r="AE28" s="364"/>
      <c r="AF28" s="49"/>
      <c r="AG28" s="49"/>
      <c r="AH28" s="49"/>
      <c r="AI28" s="49"/>
      <c r="AJ28" s="49"/>
      <c r="AK28" s="365">
        <v>0</v>
      </c>
      <c r="AL28" s="364"/>
      <c r="AM28" s="364"/>
      <c r="AN28" s="364"/>
      <c r="AO28" s="364"/>
      <c r="AP28" s="49"/>
      <c r="AQ28" s="51"/>
      <c r="BE28" s="371"/>
    </row>
    <row r="29" spans="2:71" s="2" customFormat="1" ht="14.4" hidden="1" customHeight="1">
      <c r="B29" s="48"/>
      <c r="C29" s="49"/>
      <c r="D29" s="49"/>
      <c r="E29" s="49"/>
      <c r="F29" s="50" t="s">
        <v>48</v>
      </c>
      <c r="G29" s="49"/>
      <c r="H29" s="49"/>
      <c r="I29" s="49"/>
      <c r="J29" s="49"/>
      <c r="K29" s="49"/>
      <c r="L29" s="363">
        <v>0.15</v>
      </c>
      <c r="M29" s="364"/>
      <c r="N29" s="364"/>
      <c r="O29" s="364"/>
      <c r="P29" s="49"/>
      <c r="Q29" s="49"/>
      <c r="R29" s="49"/>
      <c r="S29" s="49"/>
      <c r="T29" s="49"/>
      <c r="U29" s="49"/>
      <c r="V29" s="49"/>
      <c r="W29" s="365">
        <f>ROUND(BC51,2)</f>
        <v>0</v>
      </c>
      <c r="X29" s="364"/>
      <c r="Y29" s="364"/>
      <c r="Z29" s="364"/>
      <c r="AA29" s="364"/>
      <c r="AB29" s="364"/>
      <c r="AC29" s="364"/>
      <c r="AD29" s="364"/>
      <c r="AE29" s="364"/>
      <c r="AF29" s="49"/>
      <c r="AG29" s="49"/>
      <c r="AH29" s="49"/>
      <c r="AI29" s="49"/>
      <c r="AJ29" s="49"/>
      <c r="AK29" s="365">
        <v>0</v>
      </c>
      <c r="AL29" s="364"/>
      <c r="AM29" s="364"/>
      <c r="AN29" s="364"/>
      <c r="AO29" s="364"/>
      <c r="AP29" s="49"/>
      <c r="AQ29" s="51"/>
      <c r="BE29" s="371"/>
    </row>
    <row r="30" spans="2:71" s="2" customFormat="1" ht="14.4" hidden="1" customHeight="1">
      <c r="B30" s="48"/>
      <c r="C30" s="49"/>
      <c r="D30" s="49"/>
      <c r="E30" s="49"/>
      <c r="F30" s="50" t="s">
        <v>49</v>
      </c>
      <c r="G30" s="49"/>
      <c r="H30" s="49"/>
      <c r="I30" s="49"/>
      <c r="J30" s="49"/>
      <c r="K30" s="49"/>
      <c r="L30" s="363">
        <v>0</v>
      </c>
      <c r="M30" s="364"/>
      <c r="N30" s="364"/>
      <c r="O30" s="364"/>
      <c r="P30" s="49"/>
      <c r="Q30" s="49"/>
      <c r="R30" s="49"/>
      <c r="S30" s="49"/>
      <c r="T30" s="49"/>
      <c r="U30" s="49"/>
      <c r="V30" s="49"/>
      <c r="W30" s="365">
        <f>ROUND(BD51,2)</f>
        <v>0</v>
      </c>
      <c r="X30" s="364"/>
      <c r="Y30" s="364"/>
      <c r="Z30" s="364"/>
      <c r="AA30" s="364"/>
      <c r="AB30" s="364"/>
      <c r="AC30" s="364"/>
      <c r="AD30" s="364"/>
      <c r="AE30" s="364"/>
      <c r="AF30" s="49"/>
      <c r="AG30" s="49"/>
      <c r="AH30" s="49"/>
      <c r="AI30" s="49"/>
      <c r="AJ30" s="49"/>
      <c r="AK30" s="365">
        <v>0</v>
      </c>
      <c r="AL30" s="364"/>
      <c r="AM30" s="364"/>
      <c r="AN30" s="364"/>
      <c r="AO30" s="364"/>
      <c r="AP30" s="49"/>
      <c r="AQ30" s="51"/>
      <c r="BE30" s="371"/>
    </row>
    <row r="31" spans="2:71" s="1" customFormat="1" ht="6.9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71"/>
    </row>
    <row r="32" spans="2:71" s="1" customFormat="1" ht="25.95" customHeight="1">
      <c r="B32" s="42"/>
      <c r="C32" s="52"/>
      <c r="D32" s="53" t="s">
        <v>50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51</v>
      </c>
      <c r="U32" s="54"/>
      <c r="V32" s="54"/>
      <c r="W32" s="54"/>
      <c r="X32" s="366" t="s">
        <v>52</v>
      </c>
      <c r="Y32" s="367"/>
      <c r="Z32" s="367"/>
      <c r="AA32" s="367"/>
      <c r="AB32" s="367"/>
      <c r="AC32" s="54"/>
      <c r="AD32" s="54"/>
      <c r="AE32" s="54"/>
      <c r="AF32" s="54"/>
      <c r="AG32" s="54"/>
      <c r="AH32" s="54"/>
      <c r="AI32" s="54"/>
      <c r="AJ32" s="54"/>
      <c r="AK32" s="368">
        <f>SUM(AK23:AK30)</f>
        <v>0</v>
      </c>
      <c r="AL32" s="367"/>
      <c r="AM32" s="367"/>
      <c r="AN32" s="367"/>
      <c r="AO32" s="369"/>
      <c r="AP32" s="52"/>
      <c r="AQ32" s="56"/>
      <c r="BE32" s="371"/>
    </row>
    <row r="33" spans="2:56" s="1" customFormat="1" ht="6.9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6" s="1" customFormat="1" ht="36.9" customHeight="1">
      <c r="B39" s="42"/>
      <c r="C39" s="62" t="s">
        <v>53</v>
      </c>
      <c r="AR39" s="42"/>
    </row>
    <row r="40" spans="2:56" s="1" customFormat="1" ht="6.9" customHeight="1">
      <c r="B40" s="42"/>
      <c r="AR40" s="42"/>
    </row>
    <row r="41" spans="2:56" s="3" customFormat="1" ht="14.4" customHeight="1">
      <c r="B41" s="63"/>
      <c r="C41" s="64" t="s">
        <v>16</v>
      </c>
      <c r="L41" s="3" t="str">
        <f>K5</f>
        <v>17-074-II</v>
      </c>
      <c r="AR41" s="63"/>
    </row>
    <row r="42" spans="2:56" s="4" customFormat="1" ht="36.9" customHeight="1">
      <c r="B42" s="65"/>
      <c r="C42" s="66" t="s">
        <v>19</v>
      </c>
      <c r="L42" s="351" t="str">
        <f>K6</f>
        <v xml:space="preserve"> Památník J.A. Komenského ve Fulneku- živé muzeum II - ZD</v>
      </c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R42" s="65"/>
    </row>
    <row r="43" spans="2:56" s="1" customFormat="1" ht="6.9" customHeight="1">
      <c r="B43" s="42"/>
      <c r="AR43" s="42"/>
    </row>
    <row r="44" spans="2:56" s="1" customFormat="1" ht="13.2">
      <c r="B44" s="42"/>
      <c r="C44" s="64" t="s">
        <v>24</v>
      </c>
      <c r="L44" s="67" t="str">
        <f>IF(K8="","",K8)</f>
        <v>Sborová 80, FulneK</v>
      </c>
      <c r="AI44" s="64" t="s">
        <v>26</v>
      </c>
      <c r="AM44" s="353" t="str">
        <f>IF(AN8= "","",AN8)</f>
        <v>5. 4. 2018</v>
      </c>
      <c r="AN44" s="353"/>
      <c r="AR44" s="42"/>
    </row>
    <row r="45" spans="2:56" s="1" customFormat="1" ht="6.9" customHeight="1">
      <c r="B45" s="42"/>
      <c r="AR45" s="42"/>
    </row>
    <row r="46" spans="2:56" s="1" customFormat="1" ht="13.2">
      <c r="B46" s="42"/>
      <c r="C46" s="64" t="s">
        <v>28</v>
      </c>
      <c r="L46" s="3" t="str">
        <f>IF(E11= "","",E11)</f>
        <v>MUZEUM NOVOJIČÍNSKA, příspěvková org., N</v>
      </c>
      <c r="AI46" s="64" t="s">
        <v>34</v>
      </c>
      <c r="AM46" s="354" t="str">
        <f>IF(E17="","",E17)</f>
        <v>TOMEŠ Petr ing., Raisova 5, Ova-Mar. Hory</v>
      </c>
      <c r="AN46" s="354"/>
      <c r="AO46" s="354"/>
      <c r="AP46" s="354"/>
      <c r="AR46" s="42"/>
      <c r="AS46" s="355" t="s">
        <v>54</v>
      </c>
      <c r="AT46" s="356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3.2">
      <c r="B47" s="42"/>
      <c r="C47" s="64" t="s">
        <v>32</v>
      </c>
      <c r="L47" s="3" t="str">
        <f>IF(E14= "Vyplň údaj","",E14)</f>
        <v/>
      </c>
      <c r="AR47" s="42"/>
      <c r="AS47" s="357"/>
      <c r="AT47" s="358"/>
      <c r="AU47" s="43"/>
      <c r="AV47" s="43"/>
      <c r="AW47" s="43"/>
      <c r="AX47" s="43"/>
      <c r="AY47" s="43"/>
      <c r="AZ47" s="43"/>
      <c r="BA47" s="43"/>
      <c r="BB47" s="43"/>
      <c r="BC47" s="43"/>
      <c r="BD47" s="71"/>
    </row>
    <row r="48" spans="2:56" s="1" customFormat="1" ht="10.8" customHeight="1">
      <c r="B48" s="42"/>
      <c r="AR48" s="42"/>
      <c r="AS48" s="357"/>
      <c r="AT48" s="358"/>
      <c r="AU48" s="43"/>
      <c r="AV48" s="43"/>
      <c r="AW48" s="43"/>
      <c r="AX48" s="43"/>
      <c r="AY48" s="43"/>
      <c r="AZ48" s="43"/>
      <c r="BA48" s="43"/>
      <c r="BB48" s="43"/>
      <c r="BC48" s="43"/>
      <c r="BD48" s="71"/>
    </row>
    <row r="49" spans="1:91" s="1" customFormat="1" ht="29.25" customHeight="1">
      <c r="B49" s="42"/>
      <c r="C49" s="359" t="s">
        <v>55</v>
      </c>
      <c r="D49" s="360"/>
      <c r="E49" s="360"/>
      <c r="F49" s="360"/>
      <c r="G49" s="360"/>
      <c r="H49" s="72"/>
      <c r="I49" s="361" t="s">
        <v>56</v>
      </c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2" t="s">
        <v>57</v>
      </c>
      <c r="AH49" s="360"/>
      <c r="AI49" s="360"/>
      <c r="AJ49" s="360"/>
      <c r="AK49" s="360"/>
      <c r="AL49" s="360"/>
      <c r="AM49" s="360"/>
      <c r="AN49" s="361" t="s">
        <v>58</v>
      </c>
      <c r="AO49" s="360"/>
      <c r="AP49" s="360"/>
      <c r="AQ49" s="73" t="s">
        <v>59</v>
      </c>
      <c r="AR49" s="42"/>
      <c r="AS49" s="74" t="s">
        <v>60</v>
      </c>
      <c r="AT49" s="75" t="s">
        <v>61</v>
      </c>
      <c r="AU49" s="75" t="s">
        <v>62</v>
      </c>
      <c r="AV49" s="75" t="s">
        <v>63</v>
      </c>
      <c r="AW49" s="75" t="s">
        <v>64</v>
      </c>
      <c r="AX49" s="75" t="s">
        <v>65</v>
      </c>
      <c r="AY49" s="75" t="s">
        <v>66</v>
      </c>
      <c r="AZ49" s="75" t="s">
        <v>67</v>
      </c>
      <c r="BA49" s="75" t="s">
        <v>68</v>
      </c>
      <c r="BB49" s="75" t="s">
        <v>69</v>
      </c>
      <c r="BC49" s="75" t="s">
        <v>70</v>
      </c>
      <c r="BD49" s="76" t="s">
        <v>71</v>
      </c>
    </row>
    <row r="50" spans="1:91" s="1" customFormat="1" ht="10.8" customHeight="1">
      <c r="B50" s="42"/>
      <c r="AR50" s="42"/>
      <c r="AS50" s="77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70"/>
    </row>
    <row r="51" spans="1:91" s="4" customFormat="1" ht="32.4" customHeight="1">
      <c r="B51" s="65"/>
      <c r="C51" s="78" t="s">
        <v>72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349">
        <f>ROUND(SUM(AG52:AG62),2)</f>
        <v>0</v>
      </c>
      <c r="AH51" s="349"/>
      <c r="AI51" s="349"/>
      <c r="AJ51" s="349"/>
      <c r="AK51" s="349"/>
      <c r="AL51" s="349"/>
      <c r="AM51" s="349"/>
      <c r="AN51" s="350">
        <f t="shared" ref="AN51:AN62" si="0">SUM(AG51,AT51)</f>
        <v>0</v>
      </c>
      <c r="AO51" s="350"/>
      <c r="AP51" s="350"/>
      <c r="AQ51" s="80" t="s">
        <v>5</v>
      </c>
      <c r="AR51" s="65"/>
      <c r="AS51" s="81">
        <f>ROUND(SUM(AS52:AS62),2)</f>
        <v>0</v>
      </c>
      <c r="AT51" s="82">
        <f t="shared" ref="AT51:AT62" si="1">ROUND(SUM(AV51:AW51),2)</f>
        <v>0</v>
      </c>
      <c r="AU51" s="83">
        <f>ROUND(SUM(AU52:AU62),5)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ROUND(SUM(AZ52:AZ62),2)</f>
        <v>0</v>
      </c>
      <c r="BA51" s="82">
        <f>ROUND(SUM(BA52:BA62),2)</f>
        <v>0</v>
      </c>
      <c r="BB51" s="82">
        <f>ROUND(SUM(BB52:BB62),2)</f>
        <v>0</v>
      </c>
      <c r="BC51" s="82">
        <f>ROUND(SUM(BC52:BC62),2)</f>
        <v>0</v>
      </c>
      <c r="BD51" s="84">
        <f>ROUND(SUM(BD52:BD62),2)</f>
        <v>0</v>
      </c>
      <c r="BS51" s="66" t="s">
        <v>73</v>
      </c>
      <c r="BT51" s="66" t="s">
        <v>74</v>
      </c>
      <c r="BU51" s="85" t="s">
        <v>75</v>
      </c>
      <c r="BV51" s="66" t="s">
        <v>76</v>
      </c>
      <c r="BW51" s="66" t="s">
        <v>7</v>
      </c>
      <c r="BX51" s="66" t="s">
        <v>77</v>
      </c>
      <c r="CL51" s="66" t="s">
        <v>22</v>
      </c>
    </row>
    <row r="52" spans="1:91" s="5" customFormat="1" ht="34.799999999999997" customHeight="1">
      <c r="A52" s="86" t="s">
        <v>78</v>
      </c>
      <c r="B52" s="87"/>
      <c r="C52" s="88"/>
      <c r="D52" s="348" t="s">
        <v>79</v>
      </c>
      <c r="E52" s="348"/>
      <c r="F52" s="348"/>
      <c r="G52" s="348"/>
      <c r="H52" s="348"/>
      <c r="I52" s="89"/>
      <c r="J52" s="348" t="s">
        <v>80</v>
      </c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6">
        <f>'074-01-II - SO 01 Budova ...'!J27</f>
        <v>0</v>
      </c>
      <c r="AH52" s="347"/>
      <c r="AI52" s="347"/>
      <c r="AJ52" s="347"/>
      <c r="AK52" s="347"/>
      <c r="AL52" s="347"/>
      <c r="AM52" s="347"/>
      <c r="AN52" s="346">
        <f t="shared" si="0"/>
        <v>0</v>
      </c>
      <c r="AO52" s="347"/>
      <c r="AP52" s="347"/>
      <c r="AQ52" s="90" t="s">
        <v>81</v>
      </c>
      <c r="AR52" s="87"/>
      <c r="AS52" s="91">
        <v>0</v>
      </c>
      <c r="AT52" s="92">
        <f t="shared" si="1"/>
        <v>0</v>
      </c>
      <c r="AU52" s="93">
        <f>'074-01-II - SO 01 Budova ...'!P183</f>
        <v>0</v>
      </c>
      <c r="AV52" s="92">
        <f>'074-01-II - SO 01 Budova ...'!J30</f>
        <v>0</v>
      </c>
      <c r="AW52" s="92">
        <f>'074-01-II - SO 01 Budova ...'!J31</f>
        <v>0</v>
      </c>
      <c r="AX52" s="92">
        <f>'074-01-II - SO 01 Budova ...'!J32</f>
        <v>0</v>
      </c>
      <c r="AY52" s="92">
        <f>'074-01-II - SO 01 Budova ...'!J33</f>
        <v>0</v>
      </c>
      <c r="AZ52" s="92">
        <f>'074-01-II - SO 01 Budova ...'!F30</f>
        <v>0</v>
      </c>
      <c r="BA52" s="92">
        <f>'074-01-II - SO 01 Budova ...'!F31</f>
        <v>0</v>
      </c>
      <c r="BB52" s="92">
        <f>'074-01-II - SO 01 Budova ...'!F32</f>
        <v>0</v>
      </c>
      <c r="BC52" s="92">
        <f>'074-01-II - SO 01 Budova ...'!F33</f>
        <v>0</v>
      </c>
      <c r="BD52" s="94">
        <f>'074-01-II - SO 01 Budova ...'!F34</f>
        <v>0</v>
      </c>
      <c r="BT52" s="95" t="s">
        <v>82</v>
      </c>
      <c r="BV52" s="95" t="s">
        <v>76</v>
      </c>
      <c r="BW52" s="95" t="s">
        <v>83</v>
      </c>
      <c r="BX52" s="95" t="s">
        <v>7</v>
      </c>
      <c r="CL52" s="95" t="s">
        <v>22</v>
      </c>
      <c r="CM52" s="95" t="s">
        <v>84</v>
      </c>
    </row>
    <row r="53" spans="1:91" s="5" customFormat="1" ht="34.799999999999997" customHeight="1">
      <c r="A53" s="86" t="s">
        <v>78</v>
      </c>
      <c r="B53" s="87"/>
      <c r="C53" s="88"/>
      <c r="D53" s="348" t="s">
        <v>85</v>
      </c>
      <c r="E53" s="348"/>
      <c r="F53" s="348"/>
      <c r="G53" s="348"/>
      <c r="H53" s="348"/>
      <c r="I53" s="89"/>
      <c r="J53" s="348" t="s">
        <v>86</v>
      </c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6">
        <f>'074-02-II - SO 02 Stavebn...'!J27</f>
        <v>0</v>
      </c>
      <c r="AH53" s="347"/>
      <c r="AI53" s="347"/>
      <c r="AJ53" s="347"/>
      <c r="AK53" s="347"/>
      <c r="AL53" s="347"/>
      <c r="AM53" s="347"/>
      <c r="AN53" s="346">
        <f t="shared" si="0"/>
        <v>0</v>
      </c>
      <c r="AO53" s="347"/>
      <c r="AP53" s="347"/>
      <c r="AQ53" s="90" t="s">
        <v>81</v>
      </c>
      <c r="AR53" s="87"/>
      <c r="AS53" s="91">
        <v>0</v>
      </c>
      <c r="AT53" s="92">
        <f t="shared" si="1"/>
        <v>0</v>
      </c>
      <c r="AU53" s="93">
        <f>'074-02-II - SO 02 Stavebn...'!P90</f>
        <v>0</v>
      </c>
      <c r="AV53" s="92">
        <f>'074-02-II - SO 02 Stavebn...'!J30</f>
        <v>0</v>
      </c>
      <c r="AW53" s="92">
        <f>'074-02-II - SO 02 Stavebn...'!J31</f>
        <v>0</v>
      </c>
      <c r="AX53" s="92">
        <f>'074-02-II - SO 02 Stavebn...'!J32</f>
        <v>0</v>
      </c>
      <c r="AY53" s="92">
        <f>'074-02-II - SO 02 Stavebn...'!J33</f>
        <v>0</v>
      </c>
      <c r="AZ53" s="92">
        <f>'074-02-II - SO 02 Stavebn...'!F30</f>
        <v>0</v>
      </c>
      <c r="BA53" s="92">
        <f>'074-02-II - SO 02 Stavebn...'!F31</f>
        <v>0</v>
      </c>
      <c r="BB53" s="92">
        <f>'074-02-II - SO 02 Stavebn...'!F32</f>
        <v>0</v>
      </c>
      <c r="BC53" s="92">
        <f>'074-02-II - SO 02 Stavebn...'!F33</f>
        <v>0</v>
      </c>
      <c r="BD53" s="94">
        <f>'074-02-II - SO 02 Stavebn...'!F34</f>
        <v>0</v>
      </c>
      <c r="BT53" s="95" t="s">
        <v>82</v>
      </c>
      <c r="BV53" s="95" t="s">
        <v>76</v>
      </c>
      <c r="BW53" s="95" t="s">
        <v>87</v>
      </c>
      <c r="BX53" s="95" t="s">
        <v>7</v>
      </c>
      <c r="CL53" s="95" t="s">
        <v>22</v>
      </c>
      <c r="CM53" s="95" t="s">
        <v>84</v>
      </c>
    </row>
    <row r="54" spans="1:91" s="5" customFormat="1" ht="34.799999999999997" customHeight="1">
      <c r="A54" s="86" t="s">
        <v>78</v>
      </c>
      <c r="B54" s="87"/>
      <c r="C54" s="88"/>
      <c r="D54" s="348" t="s">
        <v>88</v>
      </c>
      <c r="E54" s="348"/>
      <c r="F54" s="348"/>
      <c r="G54" s="348"/>
      <c r="H54" s="348"/>
      <c r="I54" s="89"/>
      <c r="J54" s="348" t="s">
        <v>89</v>
      </c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6">
        <f>'074-03-II - SO 03 Venkovn...'!J27</f>
        <v>0</v>
      </c>
      <c r="AH54" s="347"/>
      <c r="AI54" s="347"/>
      <c r="AJ54" s="347"/>
      <c r="AK54" s="347"/>
      <c r="AL54" s="347"/>
      <c r="AM54" s="347"/>
      <c r="AN54" s="346">
        <f t="shared" si="0"/>
        <v>0</v>
      </c>
      <c r="AO54" s="347"/>
      <c r="AP54" s="347"/>
      <c r="AQ54" s="90" t="s">
        <v>81</v>
      </c>
      <c r="AR54" s="87"/>
      <c r="AS54" s="91">
        <v>0</v>
      </c>
      <c r="AT54" s="92">
        <f t="shared" si="1"/>
        <v>0</v>
      </c>
      <c r="AU54" s="93">
        <f>'074-03-II - SO 03 Venkovn...'!P86</f>
        <v>0</v>
      </c>
      <c r="AV54" s="92">
        <f>'074-03-II - SO 03 Venkovn...'!J30</f>
        <v>0</v>
      </c>
      <c r="AW54" s="92">
        <f>'074-03-II - SO 03 Venkovn...'!J31</f>
        <v>0</v>
      </c>
      <c r="AX54" s="92">
        <f>'074-03-II - SO 03 Venkovn...'!J32</f>
        <v>0</v>
      </c>
      <c r="AY54" s="92">
        <f>'074-03-II - SO 03 Venkovn...'!J33</f>
        <v>0</v>
      </c>
      <c r="AZ54" s="92">
        <f>'074-03-II - SO 03 Venkovn...'!F30</f>
        <v>0</v>
      </c>
      <c r="BA54" s="92">
        <f>'074-03-II - SO 03 Venkovn...'!F31</f>
        <v>0</v>
      </c>
      <c r="BB54" s="92">
        <f>'074-03-II - SO 03 Venkovn...'!F32</f>
        <v>0</v>
      </c>
      <c r="BC54" s="92">
        <f>'074-03-II - SO 03 Venkovn...'!F33</f>
        <v>0</v>
      </c>
      <c r="BD54" s="94">
        <f>'074-03-II - SO 03 Venkovn...'!F34</f>
        <v>0</v>
      </c>
      <c r="BT54" s="95" t="s">
        <v>82</v>
      </c>
      <c r="BV54" s="95" t="s">
        <v>76</v>
      </c>
      <c r="BW54" s="95" t="s">
        <v>90</v>
      </c>
      <c r="BX54" s="95" t="s">
        <v>7</v>
      </c>
      <c r="CL54" s="95" t="s">
        <v>22</v>
      </c>
      <c r="CM54" s="95" t="s">
        <v>84</v>
      </c>
    </row>
    <row r="55" spans="1:91" s="5" customFormat="1" ht="34.799999999999997" customHeight="1">
      <c r="A55" s="86" t="s">
        <v>78</v>
      </c>
      <c r="B55" s="87"/>
      <c r="C55" s="88"/>
      <c r="D55" s="348" t="s">
        <v>91</v>
      </c>
      <c r="E55" s="348"/>
      <c r="F55" s="348"/>
      <c r="G55" s="348"/>
      <c r="H55" s="348"/>
      <c r="I55" s="89"/>
      <c r="J55" s="348" t="s">
        <v>92</v>
      </c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6">
        <f>'074-04-II - SO 04 Úprava ...'!J27</f>
        <v>0</v>
      </c>
      <c r="AH55" s="347"/>
      <c r="AI55" s="347"/>
      <c r="AJ55" s="347"/>
      <c r="AK55" s="347"/>
      <c r="AL55" s="347"/>
      <c r="AM55" s="347"/>
      <c r="AN55" s="346">
        <f t="shared" si="0"/>
        <v>0</v>
      </c>
      <c r="AO55" s="347"/>
      <c r="AP55" s="347"/>
      <c r="AQ55" s="90" t="s">
        <v>81</v>
      </c>
      <c r="AR55" s="87"/>
      <c r="AS55" s="91">
        <v>0</v>
      </c>
      <c r="AT55" s="92">
        <f t="shared" si="1"/>
        <v>0</v>
      </c>
      <c r="AU55" s="93">
        <f>'074-04-II - SO 04 Úprava ...'!P80</f>
        <v>0</v>
      </c>
      <c r="AV55" s="92">
        <f>'074-04-II - SO 04 Úprava ...'!J30</f>
        <v>0</v>
      </c>
      <c r="AW55" s="92">
        <f>'074-04-II - SO 04 Úprava ...'!J31</f>
        <v>0</v>
      </c>
      <c r="AX55" s="92">
        <f>'074-04-II - SO 04 Úprava ...'!J32</f>
        <v>0</v>
      </c>
      <c r="AY55" s="92">
        <f>'074-04-II - SO 04 Úprava ...'!J33</f>
        <v>0</v>
      </c>
      <c r="AZ55" s="92">
        <f>'074-04-II - SO 04 Úprava ...'!F30</f>
        <v>0</v>
      </c>
      <c r="BA55" s="92">
        <f>'074-04-II - SO 04 Úprava ...'!F31</f>
        <v>0</v>
      </c>
      <c r="BB55" s="92">
        <f>'074-04-II - SO 04 Úprava ...'!F32</f>
        <v>0</v>
      </c>
      <c r="BC55" s="92">
        <f>'074-04-II - SO 04 Úprava ...'!F33</f>
        <v>0</v>
      </c>
      <c r="BD55" s="94">
        <f>'074-04-II - SO 04 Úprava ...'!F34</f>
        <v>0</v>
      </c>
      <c r="BT55" s="95" t="s">
        <v>82</v>
      </c>
      <c r="BV55" s="95" t="s">
        <v>76</v>
      </c>
      <c r="BW55" s="95" t="s">
        <v>93</v>
      </c>
      <c r="BX55" s="95" t="s">
        <v>7</v>
      </c>
      <c r="CL55" s="95" t="s">
        <v>94</v>
      </c>
      <c r="CM55" s="95" t="s">
        <v>84</v>
      </c>
    </row>
    <row r="56" spans="1:91" s="5" customFormat="1" ht="34.799999999999997" customHeight="1">
      <c r="A56" s="86" t="s">
        <v>78</v>
      </c>
      <c r="B56" s="87"/>
      <c r="C56" s="88"/>
      <c r="D56" s="348" t="s">
        <v>95</v>
      </c>
      <c r="E56" s="348"/>
      <c r="F56" s="348"/>
      <c r="G56" s="348"/>
      <c r="H56" s="348"/>
      <c r="I56" s="89"/>
      <c r="J56" s="348" t="s">
        <v>96</v>
      </c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6">
        <f>'074-05-II - SO 05 Přípojk...'!J27</f>
        <v>0</v>
      </c>
      <c r="AH56" s="347"/>
      <c r="AI56" s="347"/>
      <c r="AJ56" s="347"/>
      <c r="AK56" s="347"/>
      <c r="AL56" s="347"/>
      <c r="AM56" s="347"/>
      <c r="AN56" s="346">
        <f t="shared" si="0"/>
        <v>0</v>
      </c>
      <c r="AO56" s="347"/>
      <c r="AP56" s="347"/>
      <c r="AQ56" s="90" t="s">
        <v>81</v>
      </c>
      <c r="AR56" s="87"/>
      <c r="AS56" s="91">
        <v>0</v>
      </c>
      <c r="AT56" s="92">
        <f t="shared" si="1"/>
        <v>0</v>
      </c>
      <c r="AU56" s="93">
        <f>'074-05-II - SO 05 Přípojk...'!P82</f>
        <v>0</v>
      </c>
      <c r="AV56" s="92">
        <f>'074-05-II - SO 05 Přípojk...'!J30</f>
        <v>0</v>
      </c>
      <c r="AW56" s="92">
        <f>'074-05-II - SO 05 Přípojk...'!J31</f>
        <v>0</v>
      </c>
      <c r="AX56" s="92">
        <f>'074-05-II - SO 05 Přípojk...'!J32</f>
        <v>0</v>
      </c>
      <c r="AY56" s="92">
        <f>'074-05-II - SO 05 Přípojk...'!J33</f>
        <v>0</v>
      </c>
      <c r="AZ56" s="92">
        <f>'074-05-II - SO 05 Přípojk...'!F30</f>
        <v>0</v>
      </c>
      <c r="BA56" s="92">
        <f>'074-05-II - SO 05 Přípojk...'!F31</f>
        <v>0</v>
      </c>
      <c r="BB56" s="92">
        <f>'074-05-II - SO 05 Přípojk...'!F32</f>
        <v>0</v>
      </c>
      <c r="BC56" s="92">
        <f>'074-05-II - SO 05 Přípojk...'!F33</f>
        <v>0</v>
      </c>
      <c r="BD56" s="94">
        <f>'074-05-II - SO 05 Přípojk...'!F34</f>
        <v>0</v>
      </c>
      <c r="BT56" s="95" t="s">
        <v>82</v>
      </c>
      <c r="BV56" s="95" t="s">
        <v>76</v>
      </c>
      <c r="BW56" s="95" t="s">
        <v>97</v>
      </c>
      <c r="BX56" s="95" t="s">
        <v>7</v>
      </c>
      <c r="CL56" s="95" t="s">
        <v>98</v>
      </c>
      <c r="CM56" s="95" t="s">
        <v>84</v>
      </c>
    </row>
    <row r="57" spans="1:91" s="5" customFormat="1" ht="34.799999999999997" customHeight="1">
      <c r="A57" s="86" t="s">
        <v>78</v>
      </c>
      <c r="B57" s="87"/>
      <c r="C57" s="88"/>
      <c r="D57" s="348" t="s">
        <v>99</v>
      </c>
      <c r="E57" s="348"/>
      <c r="F57" s="348"/>
      <c r="G57" s="348"/>
      <c r="H57" s="348"/>
      <c r="I57" s="89"/>
      <c r="J57" s="348" t="s">
        <v>100</v>
      </c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6">
        <f>'074-06-II - SO 06 Přípojk...'!J27</f>
        <v>0</v>
      </c>
      <c r="AH57" s="347"/>
      <c r="AI57" s="347"/>
      <c r="AJ57" s="347"/>
      <c r="AK57" s="347"/>
      <c r="AL57" s="347"/>
      <c r="AM57" s="347"/>
      <c r="AN57" s="346">
        <f t="shared" si="0"/>
        <v>0</v>
      </c>
      <c r="AO57" s="347"/>
      <c r="AP57" s="347"/>
      <c r="AQ57" s="90" t="s">
        <v>81</v>
      </c>
      <c r="AR57" s="87"/>
      <c r="AS57" s="91">
        <v>0</v>
      </c>
      <c r="AT57" s="92">
        <f t="shared" si="1"/>
        <v>0</v>
      </c>
      <c r="AU57" s="93">
        <f>'074-06-II - SO 06 Přípojk...'!P84</f>
        <v>0</v>
      </c>
      <c r="AV57" s="92">
        <f>'074-06-II - SO 06 Přípojk...'!J30</f>
        <v>0</v>
      </c>
      <c r="AW57" s="92">
        <f>'074-06-II - SO 06 Přípojk...'!J31</f>
        <v>0</v>
      </c>
      <c r="AX57" s="92">
        <f>'074-06-II - SO 06 Přípojk...'!J32</f>
        <v>0</v>
      </c>
      <c r="AY57" s="92">
        <f>'074-06-II - SO 06 Přípojk...'!J33</f>
        <v>0</v>
      </c>
      <c r="AZ57" s="92">
        <f>'074-06-II - SO 06 Přípojk...'!F30</f>
        <v>0</v>
      </c>
      <c r="BA57" s="92">
        <f>'074-06-II - SO 06 Přípojk...'!F31</f>
        <v>0</v>
      </c>
      <c r="BB57" s="92">
        <f>'074-06-II - SO 06 Přípojk...'!F32</f>
        <v>0</v>
      </c>
      <c r="BC57" s="92">
        <f>'074-06-II - SO 06 Přípojk...'!F33</f>
        <v>0</v>
      </c>
      <c r="BD57" s="94">
        <f>'074-06-II - SO 06 Přípojk...'!F34</f>
        <v>0</v>
      </c>
      <c r="BT57" s="95" t="s">
        <v>82</v>
      </c>
      <c r="BV57" s="95" t="s">
        <v>76</v>
      </c>
      <c r="BW57" s="95" t="s">
        <v>101</v>
      </c>
      <c r="BX57" s="95" t="s">
        <v>7</v>
      </c>
      <c r="CL57" s="95" t="s">
        <v>98</v>
      </c>
      <c r="CM57" s="95" t="s">
        <v>84</v>
      </c>
    </row>
    <row r="58" spans="1:91" s="5" customFormat="1" ht="34.799999999999997" customHeight="1">
      <c r="A58" s="86" t="s">
        <v>78</v>
      </c>
      <c r="B58" s="87"/>
      <c r="C58" s="88"/>
      <c r="D58" s="348" t="s">
        <v>102</v>
      </c>
      <c r="E58" s="348"/>
      <c r="F58" s="348"/>
      <c r="G58" s="348"/>
      <c r="H58" s="348"/>
      <c r="I58" s="89"/>
      <c r="J58" s="348" t="s">
        <v>103</v>
      </c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6">
        <f>'074-07-II - SO 07 Středot...'!J27</f>
        <v>0</v>
      </c>
      <c r="AH58" s="347"/>
      <c r="AI58" s="347"/>
      <c r="AJ58" s="347"/>
      <c r="AK58" s="347"/>
      <c r="AL58" s="347"/>
      <c r="AM58" s="347"/>
      <c r="AN58" s="346">
        <f t="shared" si="0"/>
        <v>0</v>
      </c>
      <c r="AO58" s="347"/>
      <c r="AP58" s="347"/>
      <c r="AQ58" s="90" t="s">
        <v>81</v>
      </c>
      <c r="AR58" s="87"/>
      <c r="AS58" s="91">
        <v>0</v>
      </c>
      <c r="AT58" s="92">
        <f t="shared" si="1"/>
        <v>0</v>
      </c>
      <c r="AU58" s="93">
        <f>'074-07-II - SO 07 Středot...'!P87</f>
        <v>0</v>
      </c>
      <c r="AV58" s="92">
        <f>'074-07-II - SO 07 Středot...'!J30</f>
        <v>0</v>
      </c>
      <c r="AW58" s="92">
        <f>'074-07-II - SO 07 Středot...'!J31</f>
        <v>0</v>
      </c>
      <c r="AX58" s="92">
        <f>'074-07-II - SO 07 Středot...'!J32</f>
        <v>0</v>
      </c>
      <c r="AY58" s="92">
        <f>'074-07-II - SO 07 Středot...'!J33</f>
        <v>0</v>
      </c>
      <c r="AZ58" s="92">
        <f>'074-07-II - SO 07 Středot...'!F30</f>
        <v>0</v>
      </c>
      <c r="BA58" s="92">
        <f>'074-07-II - SO 07 Středot...'!F31</f>
        <v>0</v>
      </c>
      <c r="BB58" s="92">
        <f>'074-07-II - SO 07 Středot...'!F32</f>
        <v>0</v>
      </c>
      <c r="BC58" s="92">
        <f>'074-07-II - SO 07 Středot...'!F33</f>
        <v>0</v>
      </c>
      <c r="BD58" s="94">
        <f>'074-07-II - SO 07 Středot...'!F34</f>
        <v>0</v>
      </c>
      <c r="BT58" s="95" t="s">
        <v>82</v>
      </c>
      <c r="BV58" s="95" t="s">
        <v>76</v>
      </c>
      <c r="BW58" s="95" t="s">
        <v>104</v>
      </c>
      <c r="BX58" s="95" t="s">
        <v>7</v>
      </c>
      <c r="CL58" s="95" t="s">
        <v>105</v>
      </c>
      <c r="CM58" s="95" t="s">
        <v>84</v>
      </c>
    </row>
    <row r="59" spans="1:91" s="5" customFormat="1" ht="34.799999999999997" customHeight="1">
      <c r="A59" s="86" t="s">
        <v>78</v>
      </c>
      <c r="B59" s="87"/>
      <c r="C59" s="88"/>
      <c r="D59" s="348" t="s">
        <v>106</v>
      </c>
      <c r="E59" s="348"/>
      <c r="F59" s="348"/>
      <c r="G59" s="348"/>
      <c r="H59" s="348"/>
      <c r="I59" s="89"/>
      <c r="J59" s="348" t="s">
        <v>107</v>
      </c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6">
        <f>'074-08-II - SO 08 Přípojk...'!J27</f>
        <v>0</v>
      </c>
      <c r="AH59" s="347"/>
      <c r="AI59" s="347"/>
      <c r="AJ59" s="347"/>
      <c r="AK59" s="347"/>
      <c r="AL59" s="347"/>
      <c r="AM59" s="347"/>
      <c r="AN59" s="346">
        <f t="shared" si="0"/>
        <v>0</v>
      </c>
      <c r="AO59" s="347"/>
      <c r="AP59" s="347"/>
      <c r="AQ59" s="90" t="s">
        <v>81</v>
      </c>
      <c r="AR59" s="87"/>
      <c r="AS59" s="91">
        <v>0</v>
      </c>
      <c r="AT59" s="92">
        <f t="shared" si="1"/>
        <v>0</v>
      </c>
      <c r="AU59" s="93">
        <f>'074-08-II - SO 08 Přípojk...'!P83</f>
        <v>0</v>
      </c>
      <c r="AV59" s="92">
        <f>'074-08-II - SO 08 Přípojk...'!J30</f>
        <v>0</v>
      </c>
      <c r="AW59" s="92">
        <f>'074-08-II - SO 08 Přípojk...'!J31</f>
        <v>0</v>
      </c>
      <c r="AX59" s="92">
        <f>'074-08-II - SO 08 Přípojk...'!J32</f>
        <v>0</v>
      </c>
      <c r="AY59" s="92">
        <f>'074-08-II - SO 08 Přípojk...'!J33</f>
        <v>0</v>
      </c>
      <c r="AZ59" s="92">
        <f>'074-08-II - SO 08 Přípojk...'!F30</f>
        <v>0</v>
      </c>
      <c r="BA59" s="92">
        <f>'074-08-II - SO 08 Přípojk...'!F31</f>
        <v>0</v>
      </c>
      <c r="BB59" s="92">
        <f>'074-08-II - SO 08 Přípojk...'!F32</f>
        <v>0</v>
      </c>
      <c r="BC59" s="92">
        <f>'074-08-II - SO 08 Přípojk...'!F33</f>
        <v>0</v>
      </c>
      <c r="BD59" s="94">
        <f>'074-08-II - SO 08 Přípojk...'!F34</f>
        <v>0</v>
      </c>
      <c r="BT59" s="95" t="s">
        <v>82</v>
      </c>
      <c r="BV59" s="95" t="s">
        <v>76</v>
      </c>
      <c r="BW59" s="95" t="s">
        <v>108</v>
      </c>
      <c r="BX59" s="95" t="s">
        <v>7</v>
      </c>
      <c r="CL59" s="95" t="s">
        <v>109</v>
      </c>
      <c r="CM59" s="95" t="s">
        <v>84</v>
      </c>
    </row>
    <row r="60" spans="1:91" s="5" customFormat="1" ht="34.799999999999997" customHeight="1">
      <c r="A60" s="86" t="s">
        <v>78</v>
      </c>
      <c r="B60" s="87"/>
      <c r="C60" s="88"/>
      <c r="D60" s="348" t="s">
        <v>110</v>
      </c>
      <c r="E60" s="348"/>
      <c r="F60" s="348"/>
      <c r="G60" s="348"/>
      <c r="H60" s="348"/>
      <c r="I60" s="89"/>
      <c r="J60" s="348" t="s">
        <v>111</v>
      </c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6">
        <f>'074-09-II - SO 09 Přípojk...'!J27</f>
        <v>0</v>
      </c>
      <c r="AH60" s="347"/>
      <c r="AI60" s="347"/>
      <c r="AJ60" s="347"/>
      <c r="AK60" s="347"/>
      <c r="AL60" s="347"/>
      <c r="AM60" s="347"/>
      <c r="AN60" s="346">
        <f t="shared" si="0"/>
        <v>0</v>
      </c>
      <c r="AO60" s="347"/>
      <c r="AP60" s="347"/>
      <c r="AQ60" s="90" t="s">
        <v>81</v>
      </c>
      <c r="AR60" s="87"/>
      <c r="AS60" s="91">
        <v>0</v>
      </c>
      <c r="AT60" s="92">
        <f t="shared" si="1"/>
        <v>0</v>
      </c>
      <c r="AU60" s="93">
        <f>'074-09-II - SO 09 Přípojk...'!P82</f>
        <v>0</v>
      </c>
      <c r="AV60" s="92">
        <f>'074-09-II - SO 09 Přípojk...'!J30</f>
        <v>0</v>
      </c>
      <c r="AW60" s="92">
        <f>'074-09-II - SO 09 Přípojk...'!J31</f>
        <v>0</v>
      </c>
      <c r="AX60" s="92">
        <f>'074-09-II - SO 09 Přípojk...'!J32</f>
        <v>0</v>
      </c>
      <c r="AY60" s="92">
        <f>'074-09-II - SO 09 Přípojk...'!J33</f>
        <v>0</v>
      </c>
      <c r="AZ60" s="92">
        <f>'074-09-II - SO 09 Přípojk...'!F30</f>
        <v>0</v>
      </c>
      <c r="BA60" s="92">
        <f>'074-09-II - SO 09 Přípojk...'!F31</f>
        <v>0</v>
      </c>
      <c r="BB60" s="92">
        <f>'074-09-II - SO 09 Přípojk...'!F32</f>
        <v>0</v>
      </c>
      <c r="BC60" s="92">
        <f>'074-09-II - SO 09 Přípojk...'!F33</f>
        <v>0</v>
      </c>
      <c r="BD60" s="94">
        <f>'074-09-II - SO 09 Přípojk...'!F34</f>
        <v>0</v>
      </c>
      <c r="BT60" s="95" t="s">
        <v>82</v>
      </c>
      <c r="BV60" s="95" t="s">
        <v>76</v>
      </c>
      <c r="BW60" s="95" t="s">
        <v>112</v>
      </c>
      <c r="BX60" s="95" t="s">
        <v>7</v>
      </c>
      <c r="CL60" s="95" t="s">
        <v>113</v>
      </c>
      <c r="CM60" s="95" t="s">
        <v>84</v>
      </c>
    </row>
    <row r="61" spans="1:91" s="5" customFormat="1" ht="34.799999999999997" customHeight="1">
      <c r="A61" s="86" t="s">
        <v>78</v>
      </c>
      <c r="B61" s="87"/>
      <c r="C61" s="88"/>
      <c r="D61" s="348" t="s">
        <v>114</v>
      </c>
      <c r="E61" s="348"/>
      <c r="F61" s="348"/>
      <c r="G61" s="348"/>
      <c r="H61" s="348"/>
      <c r="I61" s="89"/>
      <c r="J61" s="348" t="s">
        <v>115</v>
      </c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6">
        <f>'074-10-II - SO 10 Venkovn...'!J27</f>
        <v>0</v>
      </c>
      <c r="AH61" s="347"/>
      <c r="AI61" s="347"/>
      <c r="AJ61" s="347"/>
      <c r="AK61" s="347"/>
      <c r="AL61" s="347"/>
      <c r="AM61" s="347"/>
      <c r="AN61" s="346">
        <f t="shared" si="0"/>
        <v>0</v>
      </c>
      <c r="AO61" s="347"/>
      <c r="AP61" s="347"/>
      <c r="AQ61" s="90" t="s">
        <v>81</v>
      </c>
      <c r="AR61" s="87"/>
      <c r="AS61" s="91">
        <v>0</v>
      </c>
      <c r="AT61" s="92">
        <f t="shared" si="1"/>
        <v>0</v>
      </c>
      <c r="AU61" s="93">
        <f>'074-10-II - SO 10 Venkovn...'!P86</f>
        <v>0</v>
      </c>
      <c r="AV61" s="92">
        <f>'074-10-II - SO 10 Venkovn...'!J30</f>
        <v>0</v>
      </c>
      <c r="AW61" s="92">
        <f>'074-10-II - SO 10 Venkovn...'!J31</f>
        <v>0</v>
      </c>
      <c r="AX61" s="92">
        <f>'074-10-II - SO 10 Venkovn...'!J32</f>
        <v>0</v>
      </c>
      <c r="AY61" s="92">
        <f>'074-10-II - SO 10 Venkovn...'!J33</f>
        <v>0</v>
      </c>
      <c r="AZ61" s="92">
        <f>'074-10-II - SO 10 Venkovn...'!F30</f>
        <v>0</v>
      </c>
      <c r="BA61" s="92">
        <f>'074-10-II - SO 10 Venkovn...'!F31</f>
        <v>0</v>
      </c>
      <c r="BB61" s="92">
        <f>'074-10-II - SO 10 Venkovn...'!F32</f>
        <v>0</v>
      </c>
      <c r="BC61" s="92">
        <f>'074-10-II - SO 10 Venkovn...'!F33</f>
        <v>0</v>
      </c>
      <c r="BD61" s="94">
        <f>'074-10-II - SO 10 Venkovn...'!F34</f>
        <v>0</v>
      </c>
      <c r="BT61" s="95" t="s">
        <v>82</v>
      </c>
      <c r="BV61" s="95" t="s">
        <v>76</v>
      </c>
      <c r="BW61" s="95" t="s">
        <v>116</v>
      </c>
      <c r="BX61" s="95" t="s">
        <v>7</v>
      </c>
      <c r="CL61" s="95" t="s">
        <v>117</v>
      </c>
      <c r="CM61" s="95" t="s">
        <v>84</v>
      </c>
    </row>
    <row r="62" spans="1:91" s="5" customFormat="1" ht="34.799999999999997" customHeight="1">
      <c r="A62" s="86" t="s">
        <v>78</v>
      </c>
      <c r="B62" s="87"/>
      <c r="C62" s="88"/>
      <c r="D62" s="348" t="s">
        <v>118</v>
      </c>
      <c r="E62" s="348"/>
      <c r="F62" s="348"/>
      <c r="G62" s="348"/>
      <c r="H62" s="348"/>
      <c r="I62" s="89"/>
      <c r="J62" s="348" t="s">
        <v>119</v>
      </c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6">
        <f>'074-11-II - SO 11 VRN + OR'!J27</f>
        <v>0</v>
      </c>
      <c r="AH62" s="347"/>
      <c r="AI62" s="347"/>
      <c r="AJ62" s="347"/>
      <c r="AK62" s="347"/>
      <c r="AL62" s="347"/>
      <c r="AM62" s="347"/>
      <c r="AN62" s="346">
        <f t="shared" si="0"/>
        <v>0</v>
      </c>
      <c r="AO62" s="347"/>
      <c r="AP62" s="347"/>
      <c r="AQ62" s="90" t="s">
        <v>81</v>
      </c>
      <c r="AR62" s="87"/>
      <c r="AS62" s="96">
        <v>0</v>
      </c>
      <c r="AT62" s="97">
        <f t="shared" si="1"/>
        <v>0</v>
      </c>
      <c r="AU62" s="98">
        <f>'074-11-II - SO 11 VRN + OR'!P81</f>
        <v>0</v>
      </c>
      <c r="AV62" s="97">
        <f>'074-11-II - SO 11 VRN + OR'!J30</f>
        <v>0</v>
      </c>
      <c r="AW62" s="97">
        <f>'074-11-II - SO 11 VRN + OR'!J31</f>
        <v>0</v>
      </c>
      <c r="AX62" s="97">
        <f>'074-11-II - SO 11 VRN + OR'!J32</f>
        <v>0</v>
      </c>
      <c r="AY62" s="97">
        <f>'074-11-II - SO 11 VRN + OR'!J33</f>
        <v>0</v>
      </c>
      <c r="AZ62" s="97">
        <f>'074-11-II - SO 11 VRN + OR'!F30</f>
        <v>0</v>
      </c>
      <c r="BA62" s="97">
        <f>'074-11-II - SO 11 VRN + OR'!F31</f>
        <v>0</v>
      </c>
      <c r="BB62" s="97">
        <f>'074-11-II - SO 11 VRN + OR'!F32</f>
        <v>0</v>
      </c>
      <c r="BC62" s="97">
        <f>'074-11-II - SO 11 VRN + OR'!F33</f>
        <v>0</v>
      </c>
      <c r="BD62" s="99">
        <f>'074-11-II - SO 11 VRN + OR'!F34</f>
        <v>0</v>
      </c>
      <c r="BT62" s="95" t="s">
        <v>82</v>
      </c>
      <c r="BV62" s="95" t="s">
        <v>76</v>
      </c>
      <c r="BW62" s="95" t="s">
        <v>120</v>
      </c>
      <c r="BX62" s="95" t="s">
        <v>7</v>
      </c>
      <c r="CL62" s="95" t="s">
        <v>121</v>
      </c>
      <c r="CM62" s="95" t="s">
        <v>84</v>
      </c>
    </row>
    <row r="63" spans="1:91" s="1" customFormat="1" ht="30" customHeight="1">
      <c r="B63" s="42"/>
      <c r="AR63" s="42"/>
    </row>
    <row r="64" spans="1:91" s="1" customFormat="1" ht="6.9" customHeight="1"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42"/>
    </row>
  </sheetData>
  <mergeCells count="8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8:AM58"/>
    <mergeCell ref="D58:H58"/>
    <mergeCell ref="J58:AF58"/>
    <mergeCell ref="AN59:AP59"/>
    <mergeCell ref="AG59:AM59"/>
    <mergeCell ref="D59:H59"/>
    <mergeCell ref="J59:AF59"/>
    <mergeCell ref="AR2:BE2"/>
    <mergeCell ref="AN62:AP62"/>
    <mergeCell ref="AG62:AM62"/>
    <mergeCell ref="D62:H62"/>
    <mergeCell ref="J62:AF62"/>
    <mergeCell ref="AG51:AM51"/>
    <mergeCell ref="AN51:AP5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</mergeCells>
  <hyperlinks>
    <hyperlink ref="K1:S1" location="C2" display="1) Rekapitulace stavby"/>
    <hyperlink ref="W1:AI1" location="C51" display="2) Rekapitulace objektů stavby a soupisů prací"/>
    <hyperlink ref="A52" location="'074-01-II - SO 01 Budova ...'!C2" display="/"/>
    <hyperlink ref="A53" location="'074-02-II - SO 02 Stavebn...'!C2" display="/"/>
    <hyperlink ref="A54" location="'074-03-II - SO 03 Venkovn...'!C2" display="/"/>
    <hyperlink ref="A55" location="'074-04-II - SO 04 Úprava ...'!C2" display="/"/>
    <hyperlink ref="A56" location="'074-05-II - SO 05 Přípojk...'!C2" display="/"/>
    <hyperlink ref="A57" location="'074-06-II - SO 06 Přípojk...'!C2" display="/"/>
    <hyperlink ref="A58" location="'074-07-II - SO 07 Středot...'!C2" display="/"/>
    <hyperlink ref="A59" location="'074-08-II - SO 08 Přípojk...'!C2" display="/"/>
    <hyperlink ref="A60" location="'074-09-II - SO 09 Přípojk...'!C2" display="/"/>
    <hyperlink ref="A61" location="'074-10-II - SO 10 Venkovn...'!C2" display="/"/>
    <hyperlink ref="A62" location="'074-11-II - SO 11 VRN + OR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62"/>
  <sheetViews>
    <sheetView showGridLines="0" tabSelected="1" zoomScale="115" zoomScaleNormal="115" workbookViewId="0">
      <pane ySplit="1" topLeftCell="A1249" activePane="bottomLeft" state="frozen"/>
      <selection pane="bottomLeft" activeCell="F1265" sqref="F1265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0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1"/>
      <c r="C1" s="101"/>
      <c r="D1" s="102" t="s">
        <v>1</v>
      </c>
      <c r="E1" s="101"/>
      <c r="F1" s="103" t="s">
        <v>122</v>
      </c>
      <c r="G1" s="384" t="s">
        <v>123</v>
      </c>
      <c r="H1" s="384"/>
      <c r="I1" s="104"/>
      <c r="J1" s="103" t="s">
        <v>124</v>
      </c>
      <c r="K1" s="102" t="s">
        <v>125</v>
      </c>
      <c r="L1" s="103" t="s">
        <v>126</v>
      </c>
      <c r="M1" s="103"/>
      <c r="N1" s="103"/>
      <c r="O1" s="103"/>
      <c r="P1" s="103"/>
      <c r="Q1" s="103"/>
      <c r="R1" s="103"/>
      <c r="S1" s="103"/>
      <c r="T1" s="10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44" t="s">
        <v>8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5" t="s">
        <v>83</v>
      </c>
      <c r="AZ2" s="105" t="s">
        <v>127</v>
      </c>
      <c r="BA2" s="105" t="s">
        <v>5</v>
      </c>
      <c r="BB2" s="105" t="s">
        <v>5</v>
      </c>
      <c r="BC2" s="105" t="s">
        <v>128</v>
      </c>
      <c r="BD2" s="105" t="s">
        <v>84</v>
      </c>
    </row>
    <row r="3" spans="1:70" ht="6.9" customHeight="1">
      <c r="B3" s="26"/>
      <c r="C3" s="27"/>
      <c r="D3" s="27"/>
      <c r="E3" s="27"/>
      <c r="F3" s="27"/>
      <c r="G3" s="27"/>
      <c r="H3" s="27"/>
      <c r="I3" s="106"/>
      <c r="J3" s="27"/>
      <c r="K3" s="28"/>
      <c r="AT3" s="25" t="s">
        <v>84</v>
      </c>
      <c r="AZ3" s="105" t="s">
        <v>129</v>
      </c>
      <c r="BA3" s="105" t="s">
        <v>5</v>
      </c>
      <c r="BB3" s="105" t="s">
        <v>5</v>
      </c>
      <c r="BC3" s="105" t="s">
        <v>130</v>
      </c>
      <c r="BD3" s="105" t="s">
        <v>84</v>
      </c>
    </row>
    <row r="4" spans="1:70" ht="36.9" customHeight="1">
      <c r="B4" s="29"/>
      <c r="C4" s="30"/>
      <c r="D4" s="31" t="s">
        <v>131</v>
      </c>
      <c r="E4" s="30"/>
      <c r="F4" s="30"/>
      <c r="G4" s="30"/>
      <c r="H4" s="30"/>
      <c r="I4" s="107"/>
      <c r="J4" s="30"/>
      <c r="K4" s="32"/>
      <c r="M4" s="33" t="s">
        <v>13</v>
      </c>
      <c r="AT4" s="25" t="s">
        <v>6</v>
      </c>
      <c r="AZ4" s="105" t="s">
        <v>132</v>
      </c>
      <c r="BA4" s="105" t="s">
        <v>5</v>
      </c>
      <c r="BB4" s="105" t="s">
        <v>5</v>
      </c>
      <c r="BC4" s="105" t="s">
        <v>133</v>
      </c>
      <c r="BD4" s="105" t="s">
        <v>84</v>
      </c>
    </row>
    <row r="5" spans="1:70" ht="6.9" customHeight="1">
      <c r="B5" s="29"/>
      <c r="C5" s="30"/>
      <c r="D5" s="30"/>
      <c r="E5" s="30"/>
      <c r="F5" s="30"/>
      <c r="G5" s="30"/>
      <c r="H5" s="30"/>
      <c r="I5" s="107"/>
      <c r="J5" s="30"/>
      <c r="K5" s="32"/>
      <c r="AZ5" s="105" t="s">
        <v>134</v>
      </c>
      <c r="BA5" s="105" t="s">
        <v>5</v>
      </c>
      <c r="BB5" s="105" t="s">
        <v>5</v>
      </c>
      <c r="BC5" s="105" t="s">
        <v>135</v>
      </c>
      <c r="BD5" s="105" t="s">
        <v>84</v>
      </c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07"/>
      <c r="J6" s="30"/>
      <c r="K6" s="32"/>
      <c r="AZ6" s="105" t="s">
        <v>136</v>
      </c>
      <c r="BA6" s="105" t="s">
        <v>5</v>
      </c>
      <c r="BB6" s="105" t="s">
        <v>5</v>
      </c>
      <c r="BC6" s="105" t="s">
        <v>137</v>
      </c>
      <c r="BD6" s="105" t="s">
        <v>84</v>
      </c>
    </row>
    <row r="7" spans="1:70" ht="20.399999999999999" customHeight="1">
      <c r="B7" s="29"/>
      <c r="C7" s="30"/>
      <c r="D7" s="30"/>
      <c r="E7" s="385" t="str">
        <f>'Rekapitulace stavby'!K6</f>
        <v xml:space="preserve"> Památník J.A. Komenského ve Fulneku- živé muzeum II - ZD</v>
      </c>
      <c r="F7" s="386"/>
      <c r="G7" s="386"/>
      <c r="H7" s="386"/>
      <c r="I7" s="107"/>
      <c r="J7" s="30"/>
      <c r="K7" s="32"/>
      <c r="AZ7" s="105" t="s">
        <v>138</v>
      </c>
      <c r="BA7" s="105" t="s">
        <v>5</v>
      </c>
      <c r="BB7" s="105" t="s">
        <v>5</v>
      </c>
      <c r="BC7" s="105" t="s">
        <v>139</v>
      </c>
      <c r="BD7" s="105" t="s">
        <v>84</v>
      </c>
    </row>
    <row r="8" spans="1:70" s="1" customFormat="1" ht="13.2">
      <c r="B8" s="42"/>
      <c r="C8" s="43"/>
      <c r="D8" s="38" t="s">
        <v>140</v>
      </c>
      <c r="E8" s="43"/>
      <c r="F8" s="43"/>
      <c r="G8" s="43"/>
      <c r="H8" s="43"/>
      <c r="I8" s="108"/>
      <c r="J8" s="43"/>
      <c r="K8" s="46"/>
      <c r="AZ8" s="105" t="s">
        <v>141</v>
      </c>
      <c r="BA8" s="105" t="s">
        <v>5</v>
      </c>
      <c r="BB8" s="105" t="s">
        <v>5</v>
      </c>
      <c r="BC8" s="105" t="s">
        <v>142</v>
      </c>
      <c r="BD8" s="105" t="s">
        <v>84</v>
      </c>
    </row>
    <row r="9" spans="1:70" s="1" customFormat="1" ht="36.9" customHeight="1">
      <c r="B9" s="42"/>
      <c r="C9" s="43"/>
      <c r="D9" s="43"/>
      <c r="E9" s="387" t="s">
        <v>143</v>
      </c>
      <c r="F9" s="388"/>
      <c r="G9" s="388"/>
      <c r="H9" s="388"/>
      <c r="I9" s="108"/>
      <c r="J9" s="43"/>
      <c r="K9" s="46"/>
      <c r="AZ9" s="105" t="s">
        <v>144</v>
      </c>
      <c r="BA9" s="105" t="s">
        <v>5</v>
      </c>
      <c r="BB9" s="105" t="s">
        <v>5</v>
      </c>
      <c r="BC9" s="105" t="s">
        <v>145</v>
      </c>
      <c r="BD9" s="105" t="s">
        <v>84</v>
      </c>
    </row>
    <row r="10" spans="1:70" s="1" customFormat="1">
      <c r="B10" s="42"/>
      <c r="C10" s="43"/>
      <c r="D10" s="43"/>
      <c r="E10" s="43"/>
      <c r="F10" s="43"/>
      <c r="G10" s="43"/>
      <c r="H10" s="43"/>
      <c r="I10" s="108"/>
      <c r="J10" s="43"/>
      <c r="K10" s="46"/>
      <c r="AZ10" s="105" t="s">
        <v>146</v>
      </c>
      <c r="BA10" s="105" t="s">
        <v>5</v>
      </c>
      <c r="BB10" s="105" t="s">
        <v>5</v>
      </c>
      <c r="BC10" s="105" t="s">
        <v>147</v>
      </c>
      <c r="BD10" s="105" t="s">
        <v>84</v>
      </c>
    </row>
    <row r="11" spans="1:70" s="1" customFormat="1" ht="14.4" customHeight="1">
      <c r="B11" s="42"/>
      <c r="C11" s="43"/>
      <c r="D11" s="38" t="s">
        <v>21</v>
      </c>
      <c r="E11" s="43"/>
      <c r="F11" s="36" t="s">
        <v>22</v>
      </c>
      <c r="G11" s="43"/>
      <c r="H11" s="43"/>
      <c r="I11" s="109" t="s">
        <v>23</v>
      </c>
      <c r="J11" s="36" t="s">
        <v>5</v>
      </c>
      <c r="K11" s="46"/>
      <c r="AZ11" s="105" t="s">
        <v>148</v>
      </c>
      <c r="BA11" s="105" t="s">
        <v>5</v>
      </c>
      <c r="BB11" s="105" t="s">
        <v>5</v>
      </c>
      <c r="BC11" s="105" t="s">
        <v>149</v>
      </c>
      <c r="BD11" s="105" t="s">
        <v>84</v>
      </c>
    </row>
    <row r="12" spans="1:70" s="1" customFormat="1" ht="14.4" customHeight="1">
      <c r="B12" s="42"/>
      <c r="C12" s="43"/>
      <c r="D12" s="38" t="s">
        <v>24</v>
      </c>
      <c r="E12" s="43"/>
      <c r="F12" s="36" t="s">
        <v>150</v>
      </c>
      <c r="G12" s="43"/>
      <c r="H12" s="43"/>
      <c r="I12" s="109" t="s">
        <v>26</v>
      </c>
      <c r="J12" s="110" t="str">
        <f>'Rekapitulace stavby'!AN8</f>
        <v>5. 4. 2018</v>
      </c>
      <c r="K12" s="46"/>
      <c r="AZ12" s="105" t="s">
        <v>151</v>
      </c>
      <c r="BA12" s="105" t="s">
        <v>5</v>
      </c>
      <c r="BB12" s="105" t="s">
        <v>5</v>
      </c>
      <c r="BC12" s="105" t="s">
        <v>149</v>
      </c>
      <c r="BD12" s="105" t="s">
        <v>84</v>
      </c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08"/>
      <c r="J13" s="43"/>
      <c r="K13" s="46"/>
      <c r="AZ13" s="105" t="s">
        <v>152</v>
      </c>
      <c r="BA13" s="105" t="s">
        <v>5</v>
      </c>
      <c r="BB13" s="105" t="s">
        <v>5</v>
      </c>
      <c r="BC13" s="105" t="s">
        <v>153</v>
      </c>
      <c r="BD13" s="105" t="s">
        <v>84</v>
      </c>
    </row>
    <row r="14" spans="1:70" s="1" customFormat="1" ht="14.4" customHeight="1">
      <c r="B14" s="42"/>
      <c r="C14" s="43"/>
      <c r="D14" s="38" t="s">
        <v>28</v>
      </c>
      <c r="E14" s="43"/>
      <c r="F14" s="43"/>
      <c r="G14" s="43"/>
      <c r="H14" s="43"/>
      <c r="I14" s="109" t="s">
        <v>29</v>
      </c>
      <c r="J14" s="36" t="s">
        <v>5</v>
      </c>
      <c r="K14" s="46"/>
      <c r="AZ14" s="105" t="s">
        <v>154</v>
      </c>
      <c r="BA14" s="105" t="s">
        <v>5</v>
      </c>
      <c r="BB14" s="105" t="s">
        <v>5</v>
      </c>
      <c r="BC14" s="105" t="s">
        <v>84</v>
      </c>
      <c r="BD14" s="105" t="s">
        <v>84</v>
      </c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09" t="s">
        <v>31</v>
      </c>
      <c r="J15" s="36" t="s">
        <v>5</v>
      </c>
      <c r="K15" s="46"/>
      <c r="AZ15" s="105" t="s">
        <v>155</v>
      </c>
      <c r="BA15" s="105" t="s">
        <v>5</v>
      </c>
      <c r="BB15" s="105" t="s">
        <v>5</v>
      </c>
      <c r="BC15" s="105" t="s">
        <v>82</v>
      </c>
      <c r="BD15" s="105" t="s">
        <v>84</v>
      </c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08"/>
      <c r="J16" s="43"/>
      <c r="K16" s="46"/>
    </row>
    <row r="17" spans="2:11" s="1" customFormat="1" ht="14.4" customHeight="1">
      <c r="B17" s="42"/>
      <c r="C17" s="43"/>
      <c r="D17" s="38" t="s">
        <v>32</v>
      </c>
      <c r="E17" s="43"/>
      <c r="F17" s="43"/>
      <c r="G17" s="43"/>
      <c r="H17" s="43"/>
      <c r="I17" s="10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0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08"/>
      <c r="J19" s="43"/>
      <c r="K19" s="46"/>
    </row>
    <row r="20" spans="2:11" s="1" customFormat="1" ht="14.4" customHeight="1">
      <c r="B20" s="42"/>
      <c r="C20" s="43"/>
      <c r="D20" s="38" t="s">
        <v>34</v>
      </c>
      <c r="E20" s="43"/>
      <c r="F20" s="43"/>
      <c r="G20" s="43"/>
      <c r="H20" s="43"/>
      <c r="I20" s="109" t="s">
        <v>29</v>
      </c>
      <c r="J20" s="36" t="s">
        <v>35</v>
      </c>
      <c r="K20" s="46"/>
    </row>
    <row r="21" spans="2:11" s="1" customFormat="1" ht="18" customHeight="1">
      <c r="B21" s="42"/>
      <c r="C21" s="43"/>
      <c r="D21" s="43"/>
      <c r="E21" s="36" t="s">
        <v>36</v>
      </c>
      <c r="F21" s="43"/>
      <c r="G21" s="43"/>
      <c r="H21" s="43"/>
      <c r="I21" s="109" t="s">
        <v>31</v>
      </c>
      <c r="J21" s="36" t="s">
        <v>5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08"/>
      <c r="J22" s="43"/>
      <c r="K22" s="46"/>
    </row>
    <row r="23" spans="2:11" s="1" customFormat="1" ht="14.4" customHeight="1">
      <c r="B23" s="42"/>
      <c r="C23" s="43"/>
      <c r="D23" s="38" t="s">
        <v>38</v>
      </c>
      <c r="E23" s="43"/>
      <c r="F23" s="43"/>
      <c r="G23" s="43"/>
      <c r="H23" s="43"/>
      <c r="I23" s="108"/>
      <c r="J23" s="43"/>
      <c r="K23" s="46"/>
    </row>
    <row r="24" spans="2:11" s="6" customFormat="1" ht="20.399999999999999" customHeight="1">
      <c r="B24" s="111"/>
      <c r="C24" s="112"/>
      <c r="D24" s="112"/>
      <c r="E24" s="377" t="s">
        <v>156</v>
      </c>
      <c r="F24" s="377"/>
      <c r="G24" s="377"/>
      <c r="H24" s="377"/>
      <c r="I24" s="113"/>
      <c r="J24" s="112"/>
      <c r="K24" s="114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08"/>
      <c r="J25" s="43"/>
      <c r="K25" s="46"/>
    </row>
    <row r="26" spans="2:11" s="1" customFormat="1" ht="6.9" customHeight="1">
      <c r="B26" s="42"/>
      <c r="C26" s="43"/>
      <c r="D26" s="69"/>
      <c r="E26" s="69"/>
      <c r="F26" s="69"/>
      <c r="G26" s="69"/>
      <c r="H26" s="69"/>
      <c r="I26" s="115"/>
      <c r="J26" s="69"/>
      <c r="K26" s="116"/>
    </row>
    <row r="27" spans="2:11" s="1" customFormat="1" ht="25.35" customHeight="1">
      <c r="B27" s="42"/>
      <c r="C27" s="43"/>
      <c r="D27" s="117" t="s">
        <v>40</v>
      </c>
      <c r="E27" s="43"/>
      <c r="F27" s="43"/>
      <c r="G27" s="43"/>
      <c r="H27" s="43"/>
      <c r="I27" s="108"/>
      <c r="J27" s="118">
        <f>ROUND(J183,2)</f>
        <v>0</v>
      </c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15"/>
      <c r="J28" s="69"/>
      <c r="K28" s="116"/>
    </row>
    <row r="29" spans="2:11" s="1" customFormat="1" ht="14.4" customHeight="1">
      <c r="B29" s="42"/>
      <c r="C29" s="43"/>
      <c r="D29" s="43"/>
      <c r="E29" s="43"/>
      <c r="F29" s="47" t="s">
        <v>42</v>
      </c>
      <c r="G29" s="43"/>
      <c r="H29" s="43"/>
      <c r="I29" s="119" t="s">
        <v>41</v>
      </c>
      <c r="J29" s="47" t="s">
        <v>43</v>
      </c>
      <c r="K29" s="46"/>
    </row>
    <row r="30" spans="2:11" s="1" customFormat="1" ht="14.4" customHeight="1">
      <c r="B30" s="42"/>
      <c r="C30" s="43"/>
      <c r="D30" s="50" t="s">
        <v>44</v>
      </c>
      <c r="E30" s="50" t="s">
        <v>45</v>
      </c>
      <c r="F30" s="120">
        <f>ROUND(SUM(BE183:BE1761), 2)</f>
        <v>0</v>
      </c>
      <c r="G30" s="43"/>
      <c r="H30" s="43"/>
      <c r="I30" s="121">
        <v>0.21</v>
      </c>
      <c r="J30" s="120">
        <f>ROUND(ROUND((SUM(BE183:BE1761)),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46</v>
      </c>
      <c r="F31" s="120">
        <f>ROUND(SUM(BF183:BF1761), 2)</f>
        <v>0</v>
      </c>
      <c r="G31" s="43"/>
      <c r="H31" s="43"/>
      <c r="I31" s="121">
        <v>0.15</v>
      </c>
      <c r="J31" s="120">
        <f>ROUND(ROUND((SUM(BF183:BF1761)),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47</v>
      </c>
      <c r="F32" s="120">
        <f>ROUND(SUM(BG183:BG1761), 2)</f>
        <v>0</v>
      </c>
      <c r="G32" s="43"/>
      <c r="H32" s="43"/>
      <c r="I32" s="121">
        <v>0.21</v>
      </c>
      <c r="J32" s="120">
        <v>0</v>
      </c>
      <c r="K32" s="46"/>
    </row>
    <row r="33" spans="2:11" s="1" customFormat="1" ht="14.4" hidden="1" customHeight="1">
      <c r="B33" s="42"/>
      <c r="C33" s="43"/>
      <c r="D33" s="43"/>
      <c r="E33" s="50" t="s">
        <v>48</v>
      </c>
      <c r="F33" s="120">
        <f>ROUND(SUM(BH183:BH1761), 2)</f>
        <v>0</v>
      </c>
      <c r="G33" s="43"/>
      <c r="H33" s="43"/>
      <c r="I33" s="121">
        <v>0.15</v>
      </c>
      <c r="J33" s="120"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20">
        <f>ROUND(SUM(BI183:BI1761), 2)</f>
        <v>0</v>
      </c>
      <c r="G34" s="43"/>
      <c r="H34" s="43"/>
      <c r="I34" s="121">
        <v>0</v>
      </c>
      <c r="J34" s="120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08"/>
      <c r="J35" s="43"/>
      <c r="K35" s="46"/>
    </row>
    <row r="36" spans="2:11" s="1" customFormat="1" ht="25.35" customHeight="1">
      <c r="B36" s="42"/>
      <c r="C36" s="122"/>
      <c r="D36" s="123" t="s">
        <v>50</v>
      </c>
      <c r="E36" s="72"/>
      <c r="F36" s="72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29"/>
      <c r="J37" s="58"/>
      <c r="K37" s="59"/>
    </row>
    <row r="41" spans="2:11" s="1" customFormat="1" ht="6.9" customHeight="1">
      <c r="B41" s="60"/>
      <c r="C41" s="61"/>
      <c r="D41" s="61"/>
      <c r="E41" s="61"/>
      <c r="F41" s="61"/>
      <c r="G41" s="61"/>
      <c r="H41" s="61"/>
      <c r="I41" s="130"/>
      <c r="J41" s="61"/>
      <c r="K41" s="131"/>
    </row>
    <row r="42" spans="2:11" s="1" customFormat="1" ht="36.9" customHeight="1">
      <c r="B42" s="42"/>
      <c r="C42" s="31" t="s">
        <v>157</v>
      </c>
      <c r="D42" s="43"/>
      <c r="E42" s="43"/>
      <c r="F42" s="43"/>
      <c r="G42" s="43"/>
      <c r="H42" s="43"/>
      <c r="I42" s="108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08"/>
      <c r="J43" s="43"/>
      <c r="K43" s="46"/>
    </row>
    <row r="44" spans="2:11" s="1" customFormat="1" ht="14.4" customHeight="1">
      <c r="B44" s="42"/>
      <c r="C44" s="38" t="s">
        <v>19</v>
      </c>
      <c r="D44" s="43"/>
      <c r="E44" s="43"/>
      <c r="F44" s="43"/>
      <c r="G44" s="43"/>
      <c r="H44" s="43"/>
      <c r="I44" s="108"/>
      <c r="J44" s="43"/>
      <c r="K44" s="46"/>
    </row>
    <row r="45" spans="2:11" s="1" customFormat="1" ht="20.399999999999999" customHeight="1">
      <c r="B45" s="42"/>
      <c r="C45" s="43"/>
      <c r="D45" s="43"/>
      <c r="E45" s="385" t="str">
        <f>E7</f>
        <v xml:space="preserve"> Památník J.A. Komenského ve Fulneku- živé muzeum II - ZD</v>
      </c>
      <c r="F45" s="386"/>
      <c r="G45" s="386"/>
      <c r="H45" s="386"/>
      <c r="I45" s="108"/>
      <c r="J45" s="43"/>
      <c r="K45" s="46"/>
    </row>
    <row r="46" spans="2:11" s="1" customFormat="1" ht="14.4" customHeight="1">
      <c r="B46" s="42"/>
      <c r="C46" s="38" t="s">
        <v>140</v>
      </c>
      <c r="D46" s="43"/>
      <c r="E46" s="43"/>
      <c r="F46" s="43"/>
      <c r="G46" s="43"/>
      <c r="H46" s="43"/>
      <c r="I46" s="108"/>
      <c r="J46" s="43"/>
      <c r="K46" s="46"/>
    </row>
    <row r="47" spans="2:11" s="1" customFormat="1" ht="22.2" customHeight="1">
      <c r="B47" s="42"/>
      <c r="C47" s="43"/>
      <c r="D47" s="43"/>
      <c r="E47" s="387" t="str">
        <f>E9</f>
        <v>074-01-II - SO 01 Budova muzea a kaple</v>
      </c>
      <c r="F47" s="388"/>
      <c r="G47" s="388"/>
      <c r="H47" s="388"/>
      <c r="I47" s="108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0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Sborová 80, Fulnek</v>
      </c>
      <c r="G49" s="43"/>
      <c r="H49" s="43"/>
      <c r="I49" s="109" t="s">
        <v>26</v>
      </c>
      <c r="J49" s="110" t="str">
        <f>IF(J12="","",J12)</f>
        <v>5. 4. 2018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08"/>
      <c r="J50" s="43"/>
      <c r="K50" s="46"/>
    </row>
    <row r="51" spans="2:47" s="1" customFormat="1" ht="13.2">
      <c r="B51" s="42"/>
      <c r="C51" s="38" t="s">
        <v>28</v>
      </c>
      <c r="D51" s="43"/>
      <c r="E51" s="43"/>
      <c r="F51" s="36" t="str">
        <f>E15</f>
        <v>MUZEUM NOVOJIČÍNSKA, příspěvková org., N</v>
      </c>
      <c r="G51" s="43"/>
      <c r="H51" s="43"/>
      <c r="I51" s="109" t="s">
        <v>34</v>
      </c>
      <c r="J51" s="36" t="str">
        <f>E21</f>
        <v>TOMEŠ Petr ing., Raisova 5, Ova-Mar. Hory</v>
      </c>
      <c r="K51" s="46"/>
    </row>
    <row r="52" spans="2:47" s="1" customFormat="1" ht="14.4" customHeight="1">
      <c r="B52" s="42"/>
      <c r="C52" s="38" t="s">
        <v>32</v>
      </c>
      <c r="D52" s="43"/>
      <c r="E52" s="43"/>
      <c r="F52" s="36" t="str">
        <f>IF(E18="","",E18)</f>
        <v/>
      </c>
      <c r="G52" s="43"/>
      <c r="H52" s="43"/>
      <c r="I52" s="10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8"/>
      <c r="J53" s="43"/>
      <c r="K53" s="46"/>
    </row>
    <row r="54" spans="2:47" s="1" customFormat="1" ht="29.25" customHeight="1">
      <c r="B54" s="42"/>
      <c r="C54" s="132" t="s">
        <v>158</v>
      </c>
      <c r="D54" s="122"/>
      <c r="E54" s="122"/>
      <c r="F54" s="122"/>
      <c r="G54" s="122"/>
      <c r="H54" s="122"/>
      <c r="I54" s="133"/>
      <c r="J54" s="134" t="s">
        <v>159</v>
      </c>
      <c r="K54" s="135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8"/>
      <c r="J55" s="43"/>
      <c r="K55" s="46"/>
    </row>
    <row r="56" spans="2:47" s="1" customFormat="1" ht="29.25" customHeight="1">
      <c r="B56" s="42"/>
      <c r="C56" s="136" t="s">
        <v>160</v>
      </c>
      <c r="D56" s="43"/>
      <c r="E56" s="43"/>
      <c r="F56" s="43"/>
      <c r="G56" s="43"/>
      <c r="H56" s="43"/>
      <c r="I56" s="108"/>
      <c r="J56" s="118">
        <f>J183</f>
        <v>0</v>
      </c>
      <c r="K56" s="46"/>
      <c r="AU56" s="25" t="s">
        <v>161</v>
      </c>
    </row>
    <row r="57" spans="2:47" s="7" customFormat="1" ht="24.9" customHeight="1">
      <c r="B57" s="137"/>
      <c r="C57" s="138"/>
      <c r="D57" s="139" t="s">
        <v>162</v>
      </c>
      <c r="E57" s="140"/>
      <c r="F57" s="140"/>
      <c r="G57" s="140"/>
      <c r="H57" s="140"/>
      <c r="I57" s="141"/>
      <c r="J57" s="142">
        <f>J184</f>
        <v>0</v>
      </c>
      <c r="K57" s="143"/>
    </row>
    <row r="58" spans="2:47" s="8" customFormat="1" ht="19.95" customHeight="1">
      <c r="B58" s="144"/>
      <c r="C58" s="145"/>
      <c r="D58" s="146" t="s">
        <v>163</v>
      </c>
      <c r="E58" s="147"/>
      <c r="F58" s="147"/>
      <c r="G58" s="147"/>
      <c r="H58" s="147"/>
      <c r="I58" s="148"/>
      <c r="J58" s="149">
        <f>J185</f>
        <v>0</v>
      </c>
      <c r="K58" s="150"/>
    </row>
    <row r="59" spans="2:47" s="8" customFormat="1" ht="19.95" customHeight="1">
      <c r="B59" s="144"/>
      <c r="C59" s="145"/>
      <c r="D59" s="146" t="s">
        <v>164</v>
      </c>
      <c r="E59" s="147"/>
      <c r="F59" s="147"/>
      <c r="G59" s="147"/>
      <c r="H59" s="147"/>
      <c r="I59" s="148"/>
      <c r="J59" s="149">
        <f>J207</f>
        <v>0</v>
      </c>
      <c r="K59" s="150"/>
    </row>
    <row r="60" spans="2:47" s="8" customFormat="1" ht="19.95" customHeight="1">
      <c r="B60" s="144"/>
      <c r="C60" s="145"/>
      <c r="D60" s="146" t="s">
        <v>165</v>
      </c>
      <c r="E60" s="147"/>
      <c r="F60" s="147"/>
      <c r="G60" s="147"/>
      <c r="H60" s="147"/>
      <c r="I60" s="148"/>
      <c r="J60" s="149">
        <f>J222</f>
        <v>0</v>
      </c>
      <c r="K60" s="150"/>
    </row>
    <row r="61" spans="2:47" s="8" customFormat="1" ht="19.95" customHeight="1">
      <c r="B61" s="144"/>
      <c r="C61" s="145"/>
      <c r="D61" s="146" t="s">
        <v>166</v>
      </c>
      <c r="E61" s="147"/>
      <c r="F61" s="147"/>
      <c r="G61" s="147"/>
      <c r="H61" s="147"/>
      <c r="I61" s="148"/>
      <c r="J61" s="149">
        <f>J238</f>
        <v>0</v>
      </c>
      <c r="K61" s="150"/>
    </row>
    <row r="62" spans="2:47" s="8" customFormat="1" ht="19.95" customHeight="1">
      <c r="B62" s="144"/>
      <c r="C62" s="145"/>
      <c r="D62" s="146" t="s">
        <v>167</v>
      </c>
      <c r="E62" s="147"/>
      <c r="F62" s="147"/>
      <c r="G62" s="147"/>
      <c r="H62" s="147"/>
      <c r="I62" s="148"/>
      <c r="J62" s="149">
        <f>J256</f>
        <v>0</v>
      </c>
      <c r="K62" s="150"/>
    </row>
    <row r="63" spans="2:47" s="8" customFormat="1" ht="19.95" customHeight="1">
      <c r="B63" s="144"/>
      <c r="C63" s="145"/>
      <c r="D63" s="146" t="s">
        <v>168</v>
      </c>
      <c r="E63" s="147"/>
      <c r="F63" s="147"/>
      <c r="G63" s="147"/>
      <c r="H63" s="147"/>
      <c r="I63" s="148"/>
      <c r="J63" s="149">
        <f>J259</f>
        <v>0</v>
      </c>
      <c r="K63" s="150"/>
    </row>
    <row r="64" spans="2:47" s="8" customFormat="1" ht="19.95" customHeight="1">
      <c r="B64" s="144"/>
      <c r="C64" s="145"/>
      <c r="D64" s="146" t="s">
        <v>169</v>
      </c>
      <c r="E64" s="147"/>
      <c r="F64" s="147"/>
      <c r="G64" s="147"/>
      <c r="H64" s="147"/>
      <c r="I64" s="148"/>
      <c r="J64" s="149">
        <f>J306</f>
        <v>0</v>
      </c>
      <c r="K64" s="150"/>
    </row>
    <row r="65" spans="2:11" s="8" customFormat="1" ht="19.95" customHeight="1">
      <c r="B65" s="144"/>
      <c r="C65" s="145"/>
      <c r="D65" s="146" t="s">
        <v>170</v>
      </c>
      <c r="E65" s="147"/>
      <c r="F65" s="147"/>
      <c r="G65" s="147"/>
      <c r="H65" s="147"/>
      <c r="I65" s="148"/>
      <c r="J65" s="149">
        <f>J325</f>
        <v>0</v>
      </c>
      <c r="K65" s="150"/>
    </row>
    <row r="66" spans="2:11" s="8" customFormat="1" ht="19.95" customHeight="1">
      <c r="B66" s="144"/>
      <c r="C66" s="145"/>
      <c r="D66" s="146" t="s">
        <v>171</v>
      </c>
      <c r="E66" s="147"/>
      <c r="F66" s="147"/>
      <c r="G66" s="147"/>
      <c r="H66" s="147"/>
      <c r="I66" s="148"/>
      <c r="J66" s="149">
        <f>J353</f>
        <v>0</v>
      </c>
      <c r="K66" s="150"/>
    </row>
    <row r="67" spans="2:11" s="8" customFormat="1" ht="19.95" customHeight="1">
      <c r="B67" s="144"/>
      <c r="C67" s="145"/>
      <c r="D67" s="146" t="s">
        <v>172</v>
      </c>
      <c r="E67" s="147"/>
      <c r="F67" s="147"/>
      <c r="G67" s="147"/>
      <c r="H67" s="147"/>
      <c r="I67" s="148"/>
      <c r="J67" s="149">
        <f>J358</f>
        <v>0</v>
      </c>
      <c r="K67" s="150"/>
    </row>
    <row r="68" spans="2:11" s="8" customFormat="1" ht="19.95" customHeight="1">
      <c r="B68" s="144"/>
      <c r="C68" s="145"/>
      <c r="D68" s="146" t="s">
        <v>173</v>
      </c>
      <c r="E68" s="147"/>
      <c r="F68" s="147"/>
      <c r="G68" s="147"/>
      <c r="H68" s="147"/>
      <c r="I68" s="148"/>
      <c r="J68" s="149">
        <f>J360</f>
        <v>0</v>
      </c>
      <c r="K68" s="150"/>
    </row>
    <row r="69" spans="2:11" s="8" customFormat="1" ht="19.95" customHeight="1">
      <c r="B69" s="144"/>
      <c r="C69" s="145"/>
      <c r="D69" s="146" t="s">
        <v>174</v>
      </c>
      <c r="E69" s="147"/>
      <c r="F69" s="147"/>
      <c r="G69" s="147"/>
      <c r="H69" s="147"/>
      <c r="I69" s="148"/>
      <c r="J69" s="149">
        <f>J386</f>
        <v>0</v>
      </c>
      <c r="K69" s="150"/>
    </row>
    <row r="70" spans="2:11" s="8" customFormat="1" ht="19.95" customHeight="1">
      <c r="B70" s="144"/>
      <c r="C70" s="145"/>
      <c r="D70" s="146" t="s">
        <v>175</v>
      </c>
      <c r="E70" s="147"/>
      <c r="F70" s="147"/>
      <c r="G70" s="147"/>
      <c r="H70" s="147"/>
      <c r="I70" s="148"/>
      <c r="J70" s="149">
        <f>J406</f>
        <v>0</v>
      </c>
      <c r="K70" s="150"/>
    </row>
    <row r="71" spans="2:11" s="8" customFormat="1" ht="19.95" customHeight="1">
      <c r="B71" s="144"/>
      <c r="C71" s="145"/>
      <c r="D71" s="146" t="s">
        <v>176</v>
      </c>
      <c r="E71" s="147"/>
      <c r="F71" s="147"/>
      <c r="G71" s="147"/>
      <c r="H71" s="147"/>
      <c r="I71" s="148"/>
      <c r="J71" s="149">
        <f>J414</f>
        <v>0</v>
      </c>
      <c r="K71" s="150"/>
    </row>
    <row r="72" spans="2:11" s="7" customFormat="1" ht="24.9" customHeight="1">
      <c r="B72" s="137"/>
      <c r="C72" s="138"/>
      <c r="D72" s="139" t="s">
        <v>177</v>
      </c>
      <c r="E72" s="140"/>
      <c r="F72" s="140"/>
      <c r="G72" s="140"/>
      <c r="H72" s="140"/>
      <c r="I72" s="141"/>
      <c r="J72" s="142">
        <f>J416</f>
        <v>0</v>
      </c>
      <c r="K72" s="143"/>
    </row>
    <row r="73" spans="2:11" s="8" customFormat="1" ht="19.95" customHeight="1">
      <c r="B73" s="144"/>
      <c r="C73" s="145"/>
      <c r="D73" s="146" t="s">
        <v>178</v>
      </c>
      <c r="E73" s="147"/>
      <c r="F73" s="147"/>
      <c r="G73" s="147"/>
      <c r="H73" s="147"/>
      <c r="I73" s="148"/>
      <c r="J73" s="149">
        <f>J417</f>
        <v>0</v>
      </c>
      <c r="K73" s="150"/>
    </row>
    <row r="74" spans="2:11" s="8" customFormat="1" ht="19.95" customHeight="1">
      <c r="B74" s="144"/>
      <c r="C74" s="145"/>
      <c r="D74" s="146" t="s">
        <v>179</v>
      </c>
      <c r="E74" s="147"/>
      <c r="F74" s="147"/>
      <c r="G74" s="147"/>
      <c r="H74" s="147"/>
      <c r="I74" s="148"/>
      <c r="J74" s="149">
        <f>J430</f>
        <v>0</v>
      </c>
      <c r="K74" s="150"/>
    </row>
    <row r="75" spans="2:11" s="8" customFormat="1" ht="19.95" customHeight="1">
      <c r="B75" s="144"/>
      <c r="C75" s="145"/>
      <c r="D75" s="146" t="s">
        <v>180</v>
      </c>
      <c r="E75" s="147"/>
      <c r="F75" s="147"/>
      <c r="G75" s="147"/>
      <c r="H75" s="147"/>
      <c r="I75" s="148"/>
      <c r="J75" s="149">
        <f>J455</f>
        <v>0</v>
      </c>
      <c r="K75" s="150"/>
    </row>
    <row r="76" spans="2:11" s="8" customFormat="1" ht="14.85" customHeight="1">
      <c r="B76" s="144"/>
      <c r="C76" s="145"/>
      <c r="D76" s="146" t="s">
        <v>181</v>
      </c>
      <c r="E76" s="147"/>
      <c r="F76" s="147"/>
      <c r="G76" s="147"/>
      <c r="H76" s="147"/>
      <c r="I76" s="148"/>
      <c r="J76" s="149">
        <f>J456</f>
        <v>0</v>
      </c>
      <c r="K76" s="150"/>
    </row>
    <row r="77" spans="2:11" s="8" customFormat="1" ht="14.85" customHeight="1">
      <c r="B77" s="144"/>
      <c r="C77" s="145"/>
      <c r="D77" s="146" t="s">
        <v>182</v>
      </c>
      <c r="E77" s="147"/>
      <c r="F77" s="147"/>
      <c r="G77" s="147"/>
      <c r="H77" s="147"/>
      <c r="I77" s="148"/>
      <c r="J77" s="149">
        <f>J462</f>
        <v>0</v>
      </c>
      <c r="K77" s="150"/>
    </row>
    <row r="78" spans="2:11" s="8" customFormat="1" ht="14.85" customHeight="1">
      <c r="B78" s="144"/>
      <c r="C78" s="145"/>
      <c r="D78" s="146" t="s">
        <v>183</v>
      </c>
      <c r="E78" s="147"/>
      <c r="F78" s="147"/>
      <c r="G78" s="147"/>
      <c r="H78" s="147"/>
      <c r="I78" s="148"/>
      <c r="J78" s="149">
        <f>J468</f>
        <v>0</v>
      </c>
      <c r="K78" s="150"/>
    </row>
    <row r="79" spans="2:11" s="8" customFormat="1" ht="14.85" customHeight="1">
      <c r="B79" s="144"/>
      <c r="C79" s="145"/>
      <c r="D79" s="146" t="s">
        <v>184</v>
      </c>
      <c r="E79" s="147"/>
      <c r="F79" s="147"/>
      <c r="G79" s="147"/>
      <c r="H79" s="147"/>
      <c r="I79" s="148"/>
      <c r="J79" s="149">
        <f>J475</f>
        <v>0</v>
      </c>
      <c r="K79" s="150"/>
    </row>
    <row r="80" spans="2:11" s="8" customFormat="1" ht="14.85" customHeight="1">
      <c r="B80" s="144"/>
      <c r="C80" s="145"/>
      <c r="D80" s="146" t="s">
        <v>185</v>
      </c>
      <c r="E80" s="147"/>
      <c r="F80" s="147"/>
      <c r="G80" s="147"/>
      <c r="H80" s="147"/>
      <c r="I80" s="148"/>
      <c r="J80" s="149">
        <f>J483</f>
        <v>0</v>
      </c>
      <c r="K80" s="150"/>
    </row>
    <row r="81" spans="2:11" s="8" customFormat="1" ht="14.85" customHeight="1">
      <c r="B81" s="144"/>
      <c r="C81" s="145"/>
      <c r="D81" s="146" t="s">
        <v>186</v>
      </c>
      <c r="E81" s="147"/>
      <c r="F81" s="147"/>
      <c r="G81" s="147"/>
      <c r="H81" s="147"/>
      <c r="I81" s="148"/>
      <c r="J81" s="149">
        <f>J493</f>
        <v>0</v>
      </c>
      <c r="K81" s="150"/>
    </row>
    <row r="82" spans="2:11" s="8" customFormat="1" ht="14.85" customHeight="1">
      <c r="B82" s="144"/>
      <c r="C82" s="145"/>
      <c r="D82" s="146" t="s">
        <v>187</v>
      </c>
      <c r="E82" s="147"/>
      <c r="F82" s="147"/>
      <c r="G82" s="147"/>
      <c r="H82" s="147"/>
      <c r="I82" s="148"/>
      <c r="J82" s="149">
        <f>J505</f>
        <v>0</v>
      </c>
      <c r="K82" s="150"/>
    </row>
    <row r="83" spans="2:11" s="8" customFormat="1" ht="14.85" customHeight="1">
      <c r="B83" s="144"/>
      <c r="C83" s="145"/>
      <c r="D83" s="146" t="s">
        <v>188</v>
      </c>
      <c r="E83" s="147"/>
      <c r="F83" s="147"/>
      <c r="G83" s="147"/>
      <c r="H83" s="147"/>
      <c r="I83" s="148"/>
      <c r="J83" s="149">
        <f>J531</f>
        <v>0</v>
      </c>
      <c r="K83" s="150"/>
    </row>
    <row r="84" spans="2:11" s="8" customFormat="1" ht="14.85" customHeight="1">
      <c r="B84" s="144"/>
      <c r="C84" s="145"/>
      <c r="D84" s="146" t="s">
        <v>189</v>
      </c>
      <c r="E84" s="147"/>
      <c r="F84" s="147"/>
      <c r="G84" s="147"/>
      <c r="H84" s="147"/>
      <c r="I84" s="148"/>
      <c r="J84" s="149">
        <f>J541</f>
        <v>0</v>
      </c>
      <c r="K84" s="150"/>
    </row>
    <row r="85" spans="2:11" s="8" customFormat="1" ht="14.85" customHeight="1">
      <c r="B85" s="144"/>
      <c r="C85" s="145"/>
      <c r="D85" s="146" t="s">
        <v>190</v>
      </c>
      <c r="E85" s="147"/>
      <c r="F85" s="147"/>
      <c r="G85" s="147"/>
      <c r="H85" s="147"/>
      <c r="I85" s="148"/>
      <c r="J85" s="149">
        <f>J586</f>
        <v>0</v>
      </c>
      <c r="K85" s="150"/>
    </row>
    <row r="86" spans="2:11" s="8" customFormat="1" ht="14.85" customHeight="1">
      <c r="B86" s="144"/>
      <c r="C86" s="145"/>
      <c r="D86" s="146" t="s">
        <v>191</v>
      </c>
      <c r="E86" s="147"/>
      <c r="F86" s="147"/>
      <c r="G86" s="147"/>
      <c r="H86" s="147"/>
      <c r="I86" s="148"/>
      <c r="J86" s="149">
        <f>J588</f>
        <v>0</v>
      </c>
      <c r="K86" s="150"/>
    </row>
    <row r="87" spans="2:11" s="8" customFormat="1" ht="19.95" customHeight="1">
      <c r="B87" s="144"/>
      <c r="C87" s="145"/>
      <c r="D87" s="146" t="s">
        <v>192</v>
      </c>
      <c r="E87" s="147"/>
      <c r="F87" s="147"/>
      <c r="G87" s="147"/>
      <c r="H87" s="147"/>
      <c r="I87" s="148"/>
      <c r="J87" s="149">
        <f>J597</f>
        <v>0</v>
      </c>
      <c r="K87" s="150"/>
    </row>
    <row r="88" spans="2:11" s="8" customFormat="1" ht="14.85" customHeight="1">
      <c r="B88" s="144"/>
      <c r="C88" s="145"/>
      <c r="D88" s="146" t="s">
        <v>193</v>
      </c>
      <c r="E88" s="147"/>
      <c r="F88" s="147"/>
      <c r="G88" s="147"/>
      <c r="H88" s="147"/>
      <c r="I88" s="148"/>
      <c r="J88" s="149">
        <f>J603</f>
        <v>0</v>
      </c>
      <c r="K88" s="150"/>
    </row>
    <row r="89" spans="2:11" s="8" customFormat="1" ht="14.85" customHeight="1">
      <c r="B89" s="144"/>
      <c r="C89" s="145"/>
      <c r="D89" s="146" t="s">
        <v>194</v>
      </c>
      <c r="E89" s="147"/>
      <c r="F89" s="147"/>
      <c r="G89" s="147"/>
      <c r="H89" s="147"/>
      <c r="I89" s="148"/>
      <c r="J89" s="149">
        <f>J614</f>
        <v>0</v>
      </c>
      <c r="K89" s="150"/>
    </row>
    <row r="90" spans="2:11" s="8" customFormat="1" ht="14.85" customHeight="1">
      <c r="B90" s="144"/>
      <c r="C90" s="145"/>
      <c r="D90" s="146" t="s">
        <v>195</v>
      </c>
      <c r="E90" s="147"/>
      <c r="F90" s="147"/>
      <c r="G90" s="147"/>
      <c r="H90" s="147"/>
      <c r="I90" s="148"/>
      <c r="J90" s="149">
        <f>J626</f>
        <v>0</v>
      </c>
      <c r="K90" s="150"/>
    </row>
    <row r="91" spans="2:11" s="8" customFormat="1" ht="14.85" customHeight="1">
      <c r="B91" s="144"/>
      <c r="C91" s="145"/>
      <c r="D91" s="146" t="s">
        <v>196</v>
      </c>
      <c r="E91" s="147"/>
      <c r="F91" s="147"/>
      <c r="G91" s="147"/>
      <c r="H91" s="147"/>
      <c r="I91" s="148"/>
      <c r="J91" s="149">
        <f>J636</f>
        <v>0</v>
      </c>
      <c r="K91" s="150"/>
    </row>
    <row r="92" spans="2:11" s="8" customFormat="1" ht="14.85" customHeight="1">
      <c r="B92" s="144"/>
      <c r="C92" s="145"/>
      <c r="D92" s="146" t="s">
        <v>197</v>
      </c>
      <c r="E92" s="147"/>
      <c r="F92" s="147"/>
      <c r="G92" s="147"/>
      <c r="H92" s="147"/>
      <c r="I92" s="148"/>
      <c r="J92" s="149">
        <f>J652</f>
        <v>0</v>
      </c>
      <c r="K92" s="150"/>
    </row>
    <row r="93" spans="2:11" s="8" customFormat="1" ht="14.85" customHeight="1">
      <c r="B93" s="144"/>
      <c r="C93" s="145"/>
      <c r="D93" s="146" t="s">
        <v>198</v>
      </c>
      <c r="E93" s="147"/>
      <c r="F93" s="147"/>
      <c r="G93" s="147"/>
      <c r="H93" s="147"/>
      <c r="I93" s="148"/>
      <c r="J93" s="149">
        <f>J665</f>
        <v>0</v>
      </c>
      <c r="K93" s="150"/>
    </row>
    <row r="94" spans="2:11" s="8" customFormat="1" ht="14.85" customHeight="1">
      <c r="B94" s="144"/>
      <c r="C94" s="145"/>
      <c r="D94" s="146" t="s">
        <v>199</v>
      </c>
      <c r="E94" s="147"/>
      <c r="F94" s="147"/>
      <c r="G94" s="147"/>
      <c r="H94" s="147"/>
      <c r="I94" s="148"/>
      <c r="J94" s="149">
        <f>J673</f>
        <v>0</v>
      </c>
      <c r="K94" s="150"/>
    </row>
    <row r="95" spans="2:11" s="8" customFormat="1" ht="19.95" customHeight="1">
      <c r="B95" s="144"/>
      <c r="C95" s="145"/>
      <c r="D95" s="146" t="s">
        <v>200</v>
      </c>
      <c r="E95" s="147"/>
      <c r="F95" s="147"/>
      <c r="G95" s="147"/>
      <c r="H95" s="147"/>
      <c r="I95" s="148"/>
      <c r="J95" s="149">
        <f>J678</f>
        <v>0</v>
      </c>
      <c r="K95" s="150"/>
    </row>
    <row r="96" spans="2:11" s="8" customFormat="1" ht="14.85" customHeight="1">
      <c r="B96" s="144"/>
      <c r="C96" s="145"/>
      <c r="D96" s="146" t="s">
        <v>201</v>
      </c>
      <c r="E96" s="147"/>
      <c r="F96" s="147"/>
      <c r="G96" s="147"/>
      <c r="H96" s="147"/>
      <c r="I96" s="148"/>
      <c r="J96" s="149">
        <f>J684</f>
        <v>0</v>
      </c>
      <c r="K96" s="150"/>
    </row>
    <row r="97" spans="2:11" s="8" customFormat="1" ht="21.75" customHeight="1">
      <c r="B97" s="144"/>
      <c r="C97" s="145"/>
      <c r="D97" s="146" t="s">
        <v>202</v>
      </c>
      <c r="E97" s="147"/>
      <c r="F97" s="147"/>
      <c r="G97" s="147"/>
      <c r="H97" s="147"/>
      <c r="I97" s="148"/>
      <c r="J97" s="149">
        <f>J685</f>
        <v>0</v>
      </c>
      <c r="K97" s="150"/>
    </row>
    <row r="98" spans="2:11" s="8" customFormat="1" ht="21.75" customHeight="1">
      <c r="B98" s="144"/>
      <c r="C98" s="145"/>
      <c r="D98" s="146" t="s">
        <v>203</v>
      </c>
      <c r="E98" s="147"/>
      <c r="F98" s="147"/>
      <c r="G98" s="147"/>
      <c r="H98" s="147"/>
      <c r="I98" s="148"/>
      <c r="J98" s="149">
        <f>J695</f>
        <v>0</v>
      </c>
      <c r="K98" s="150"/>
    </row>
    <row r="99" spans="2:11" s="8" customFormat="1" ht="21.75" customHeight="1">
      <c r="B99" s="144"/>
      <c r="C99" s="145"/>
      <c r="D99" s="146" t="s">
        <v>204</v>
      </c>
      <c r="E99" s="147"/>
      <c r="F99" s="147"/>
      <c r="G99" s="147"/>
      <c r="H99" s="147"/>
      <c r="I99" s="148"/>
      <c r="J99" s="149">
        <f>J702</f>
        <v>0</v>
      </c>
      <c r="K99" s="150"/>
    </row>
    <row r="100" spans="2:11" s="8" customFormat="1" ht="21.75" customHeight="1">
      <c r="B100" s="144"/>
      <c r="C100" s="145"/>
      <c r="D100" s="146" t="s">
        <v>205</v>
      </c>
      <c r="E100" s="147"/>
      <c r="F100" s="147"/>
      <c r="G100" s="147"/>
      <c r="H100" s="147"/>
      <c r="I100" s="148"/>
      <c r="J100" s="149">
        <f>J703</f>
        <v>0</v>
      </c>
      <c r="K100" s="150"/>
    </row>
    <row r="101" spans="2:11" s="8" customFormat="1" ht="21.75" customHeight="1">
      <c r="B101" s="144"/>
      <c r="C101" s="145"/>
      <c r="D101" s="146" t="s">
        <v>206</v>
      </c>
      <c r="E101" s="147"/>
      <c r="F101" s="147"/>
      <c r="G101" s="147"/>
      <c r="H101" s="147"/>
      <c r="I101" s="148"/>
      <c r="J101" s="149">
        <f>J765</f>
        <v>0</v>
      </c>
      <c r="K101" s="150"/>
    </row>
    <row r="102" spans="2:11" s="8" customFormat="1" ht="21.75" customHeight="1">
      <c r="B102" s="144"/>
      <c r="C102" s="145"/>
      <c r="D102" s="146" t="s">
        <v>207</v>
      </c>
      <c r="E102" s="147"/>
      <c r="F102" s="147"/>
      <c r="G102" s="147"/>
      <c r="H102" s="147"/>
      <c r="I102" s="148"/>
      <c r="J102" s="149">
        <f>J774</f>
        <v>0</v>
      </c>
      <c r="K102" s="150"/>
    </row>
    <row r="103" spans="2:11" s="8" customFormat="1" ht="14.85" customHeight="1">
      <c r="B103" s="144"/>
      <c r="C103" s="145"/>
      <c r="D103" s="146" t="s">
        <v>208</v>
      </c>
      <c r="E103" s="147"/>
      <c r="F103" s="147"/>
      <c r="G103" s="147"/>
      <c r="H103" s="147"/>
      <c r="I103" s="148"/>
      <c r="J103" s="149">
        <f>J781</f>
        <v>0</v>
      </c>
      <c r="K103" s="150"/>
    </row>
    <row r="104" spans="2:11" s="8" customFormat="1" ht="14.85" customHeight="1">
      <c r="B104" s="144"/>
      <c r="C104" s="145"/>
      <c r="D104" s="146" t="s">
        <v>209</v>
      </c>
      <c r="E104" s="147"/>
      <c r="F104" s="147"/>
      <c r="G104" s="147"/>
      <c r="H104" s="147"/>
      <c r="I104" s="148"/>
      <c r="J104" s="149">
        <f>J857</f>
        <v>0</v>
      </c>
      <c r="K104" s="150"/>
    </row>
    <row r="105" spans="2:11" s="8" customFormat="1" ht="21.75" customHeight="1">
      <c r="B105" s="144"/>
      <c r="C105" s="145"/>
      <c r="D105" s="146" t="s">
        <v>210</v>
      </c>
      <c r="E105" s="147"/>
      <c r="F105" s="147"/>
      <c r="G105" s="147"/>
      <c r="H105" s="147"/>
      <c r="I105" s="148"/>
      <c r="J105" s="149">
        <f>J858</f>
        <v>0</v>
      </c>
      <c r="K105" s="150"/>
    </row>
    <row r="106" spans="2:11" s="8" customFormat="1" ht="21.75" customHeight="1">
      <c r="B106" s="144"/>
      <c r="C106" s="145"/>
      <c r="D106" s="146" t="s">
        <v>211</v>
      </c>
      <c r="E106" s="147"/>
      <c r="F106" s="147"/>
      <c r="G106" s="147"/>
      <c r="H106" s="147"/>
      <c r="I106" s="148"/>
      <c r="J106" s="149">
        <f>J946</f>
        <v>0</v>
      </c>
      <c r="K106" s="150"/>
    </row>
    <row r="107" spans="2:11" s="8" customFormat="1" ht="21.75" customHeight="1">
      <c r="B107" s="144"/>
      <c r="C107" s="145"/>
      <c r="D107" s="146" t="s">
        <v>212</v>
      </c>
      <c r="E107" s="147"/>
      <c r="F107" s="147"/>
      <c r="G107" s="147"/>
      <c r="H107" s="147"/>
      <c r="I107" s="148"/>
      <c r="J107" s="149">
        <f>J951</f>
        <v>0</v>
      </c>
      <c r="K107" s="150"/>
    </row>
    <row r="108" spans="2:11" s="8" customFormat="1" ht="14.85" customHeight="1">
      <c r="B108" s="144"/>
      <c r="C108" s="145"/>
      <c r="D108" s="146" t="s">
        <v>213</v>
      </c>
      <c r="E108" s="147"/>
      <c r="F108" s="147"/>
      <c r="G108" s="147"/>
      <c r="H108" s="147"/>
      <c r="I108" s="148"/>
      <c r="J108" s="149">
        <f>J953</f>
        <v>0</v>
      </c>
      <c r="K108" s="150"/>
    </row>
    <row r="109" spans="2:11" s="8" customFormat="1" ht="14.85" customHeight="1">
      <c r="B109" s="144"/>
      <c r="C109" s="145"/>
      <c r="D109" s="146" t="s">
        <v>214</v>
      </c>
      <c r="E109" s="147"/>
      <c r="F109" s="147"/>
      <c r="G109" s="147"/>
      <c r="H109" s="147"/>
      <c r="I109" s="148"/>
      <c r="J109" s="149">
        <f>J965</f>
        <v>0</v>
      </c>
      <c r="K109" s="150"/>
    </row>
    <row r="110" spans="2:11" s="8" customFormat="1" ht="14.85" customHeight="1">
      <c r="B110" s="144"/>
      <c r="C110" s="145"/>
      <c r="D110" s="146" t="s">
        <v>215</v>
      </c>
      <c r="E110" s="147"/>
      <c r="F110" s="147"/>
      <c r="G110" s="147"/>
      <c r="H110" s="147"/>
      <c r="I110" s="148"/>
      <c r="J110" s="149">
        <f>J982</f>
        <v>0</v>
      </c>
      <c r="K110" s="150"/>
    </row>
    <row r="111" spans="2:11" s="8" customFormat="1" ht="21.75" customHeight="1">
      <c r="B111" s="144"/>
      <c r="C111" s="145"/>
      <c r="D111" s="146" t="s">
        <v>216</v>
      </c>
      <c r="E111" s="147"/>
      <c r="F111" s="147"/>
      <c r="G111" s="147"/>
      <c r="H111" s="147"/>
      <c r="I111" s="148"/>
      <c r="J111" s="149">
        <f>J983</f>
        <v>0</v>
      </c>
      <c r="K111" s="150"/>
    </row>
    <row r="112" spans="2:11" s="8" customFormat="1" ht="21.75" customHeight="1">
      <c r="B112" s="144"/>
      <c r="C112" s="145"/>
      <c r="D112" s="146" t="s">
        <v>217</v>
      </c>
      <c r="E112" s="147"/>
      <c r="F112" s="147"/>
      <c r="G112" s="147"/>
      <c r="H112" s="147"/>
      <c r="I112" s="148"/>
      <c r="J112" s="149">
        <f>J987</f>
        <v>0</v>
      </c>
      <c r="K112" s="150"/>
    </row>
    <row r="113" spans="2:11" s="8" customFormat="1" ht="14.85" customHeight="1">
      <c r="B113" s="144"/>
      <c r="C113" s="145"/>
      <c r="D113" s="146" t="s">
        <v>218</v>
      </c>
      <c r="E113" s="147"/>
      <c r="F113" s="147"/>
      <c r="G113" s="147"/>
      <c r="H113" s="147"/>
      <c r="I113" s="148"/>
      <c r="J113" s="149">
        <f>J990</f>
        <v>0</v>
      </c>
      <c r="K113" s="150"/>
    </row>
    <row r="114" spans="2:11" s="8" customFormat="1" ht="14.85" customHeight="1">
      <c r="B114" s="144"/>
      <c r="C114" s="145"/>
      <c r="D114" s="146" t="s">
        <v>219</v>
      </c>
      <c r="E114" s="147"/>
      <c r="F114" s="147"/>
      <c r="G114" s="147"/>
      <c r="H114" s="147"/>
      <c r="I114" s="148"/>
      <c r="J114" s="149">
        <f>J992</f>
        <v>0</v>
      </c>
      <c r="K114" s="150"/>
    </row>
    <row r="115" spans="2:11" s="8" customFormat="1" ht="19.95" customHeight="1">
      <c r="B115" s="144"/>
      <c r="C115" s="145"/>
      <c r="D115" s="146" t="s">
        <v>220</v>
      </c>
      <c r="E115" s="147"/>
      <c r="F115" s="147"/>
      <c r="G115" s="147"/>
      <c r="H115" s="147"/>
      <c r="I115" s="148"/>
      <c r="J115" s="149">
        <f>J998</f>
        <v>0</v>
      </c>
      <c r="K115" s="150"/>
    </row>
    <row r="116" spans="2:11" s="8" customFormat="1" ht="14.85" customHeight="1">
      <c r="B116" s="144"/>
      <c r="C116" s="145"/>
      <c r="D116" s="146" t="s">
        <v>221</v>
      </c>
      <c r="E116" s="147"/>
      <c r="F116" s="147"/>
      <c r="G116" s="147"/>
      <c r="H116" s="147"/>
      <c r="I116" s="148"/>
      <c r="J116" s="149">
        <f>J1004</f>
        <v>0</v>
      </c>
      <c r="K116" s="150"/>
    </row>
    <row r="117" spans="2:11" s="8" customFormat="1" ht="21.75" customHeight="1">
      <c r="B117" s="144"/>
      <c r="C117" s="145"/>
      <c r="D117" s="146" t="s">
        <v>222</v>
      </c>
      <c r="E117" s="147"/>
      <c r="F117" s="147"/>
      <c r="G117" s="147"/>
      <c r="H117" s="147"/>
      <c r="I117" s="148"/>
      <c r="J117" s="149">
        <f>J1005</f>
        <v>0</v>
      </c>
      <c r="K117" s="150"/>
    </row>
    <row r="118" spans="2:11" s="8" customFormat="1" ht="21.75" customHeight="1">
      <c r="B118" s="144"/>
      <c r="C118" s="145"/>
      <c r="D118" s="146" t="s">
        <v>223</v>
      </c>
      <c r="E118" s="147"/>
      <c r="F118" s="147"/>
      <c r="G118" s="147"/>
      <c r="H118" s="147"/>
      <c r="I118" s="148"/>
      <c r="J118" s="149">
        <f>J1058</f>
        <v>0</v>
      </c>
      <c r="K118" s="150"/>
    </row>
    <row r="119" spans="2:11" s="8" customFormat="1" ht="21.75" customHeight="1">
      <c r="B119" s="144"/>
      <c r="C119" s="145"/>
      <c r="D119" s="146" t="s">
        <v>224</v>
      </c>
      <c r="E119" s="147"/>
      <c r="F119" s="147"/>
      <c r="G119" s="147"/>
      <c r="H119" s="147"/>
      <c r="I119" s="148"/>
      <c r="J119" s="149">
        <f>J1071</f>
        <v>0</v>
      </c>
      <c r="K119" s="150"/>
    </row>
    <row r="120" spans="2:11" s="8" customFormat="1" ht="14.85" customHeight="1">
      <c r="B120" s="144"/>
      <c r="C120" s="145"/>
      <c r="D120" s="146" t="s">
        <v>225</v>
      </c>
      <c r="E120" s="147"/>
      <c r="F120" s="147"/>
      <c r="G120" s="147"/>
      <c r="H120" s="147"/>
      <c r="I120" s="148"/>
      <c r="J120" s="149">
        <f>J1077</f>
        <v>0</v>
      </c>
      <c r="K120" s="150"/>
    </row>
    <row r="121" spans="2:11" s="8" customFormat="1" ht="21.75" customHeight="1">
      <c r="B121" s="144"/>
      <c r="C121" s="145"/>
      <c r="D121" s="146" t="s">
        <v>226</v>
      </c>
      <c r="E121" s="147"/>
      <c r="F121" s="147"/>
      <c r="G121" s="147"/>
      <c r="H121" s="147"/>
      <c r="I121" s="148"/>
      <c r="J121" s="149">
        <f>J1078</f>
        <v>0</v>
      </c>
      <c r="K121" s="150"/>
    </row>
    <row r="122" spans="2:11" s="8" customFormat="1" ht="21.75" customHeight="1">
      <c r="B122" s="144"/>
      <c r="C122" s="145"/>
      <c r="D122" s="146" t="s">
        <v>227</v>
      </c>
      <c r="E122" s="147"/>
      <c r="F122" s="147"/>
      <c r="G122" s="147"/>
      <c r="H122" s="147"/>
      <c r="I122" s="148"/>
      <c r="J122" s="149">
        <f>J1087</f>
        <v>0</v>
      </c>
      <c r="K122" s="150"/>
    </row>
    <row r="123" spans="2:11" s="8" customFormat="1" ht="21.75" customHeight="1">
      <c r="B123" s="144"/>
      <c r="C123" s="145"/>
      <c r="D123" s="146" t="s">
        <v>228</v>
      </c>
      <c r="E123" s="147"/>
      <c r="F123" s="147"/>
      <c r="G123" s="147"/>
      <c r="H123" s="147"/>
      <c r="I123" s="148"/>
      <c r="J123" s="149">
        <f>J1102</f>
        <v>0</v>
      </c>
      <c r="K123" s="150"/>
    </row>
    <row r="124" spans="2:11" s="8" customFormat="1" ht="21.75" customHeight="1">
      <c r="B124" s="144"/>
      <c r="C124" s="145"/>
      <c r="D124" s="146" t="s">
        <v>229</v>
      </c>
      <c r="E124" s="147"/>
      <c r="F124" s="147"/>
      <c r="G124" s="147"/>
      <c r="H124" s="147"/>
      <c r="I124" s="148"/>
      <c r="J124" s="149">
        <f>J1111</f>
        <v>0</v>
      </c>
      <c r="K124" s="150"/>
    </row>
    <row r="125" spans="2:11" s="8" customFormat="1" ht="21.75" customHeight="1">
      <c r="B125" s="144"/>
      <c r="C125" s="145"/>
      <c r="D125" s="146" t="s">
        <v>230</v>
      </c>
      <c r="E125" s="147"/>
      <c r="F125" s="147"/>
      <c r="G125" s="147"/>
      <c r="H125" s="147"/>
      <c r="I125" s="148"/>
      <c r="J125" s="149">
        <f>J1124</f>
        <v>0</v>
      </c>
      <c r="K125" s="150"/>
    </row>
    <row r="126" spans="2:11" s="8" customFormat="1" ht="21.75" customHeight="1">
      <c r="B126" s="144"/>
      <c r="C126" s="145"/>
      <c r="D126" s="146" t="s">
        <v>231</v>
      </c>
      <c r="E126" s="147"/>
      <c r="F126" s="147"/>
      <c r="G126" s="147"/>
      <c r="H126" s="147"/>
      <c r="I126" s="148"/>
      <c r="J126" s="149">
        <f>J1135</f>
        <v>0</v>
      </c>
      <c r="K126" s="150"/>
    </row>
    <row r="127" spans="2:11" s="8" customFormat="1" ht="14.85" customHeight="1">
      <c r="B127" s="144"/>
      <c r="C127" s="145"/>
      <c r="D127" s="146" t="s">
        <v>232</v>
      </c>
      <c r="E127" s="147"/>
      <c r="F127" s="147"/>
      <c r="G127" s="147"/>
      <c r="H127" s="147"/>
      <c r="I127" s="148"/>
      <c r="J127" s="149">
        <f>J1142</f>
        <v>0</v>
      </c>
      <c r="K127" s="150"/>
    </row>
    <row r="128" spans="2:11" s="8" customFormat="1" ht="21.75" customHeight="1">
      <c r="B128" s="144"/>
      <c r="C128" s="145"/>
      <c r="D128" s="146" t="s">
        <v>233</v>
      </c>
      <c r="E128" s="147"/>
      <c r="F128" s="147"/>
      <c r="G128" s="147"/>
      <c r="H128" s="147"/>
      <c r="I128" s="148"/>
      <c r="J128" s="149">
        <f>J1143</f>
        <v>0</v>
      </c>
      <c r="K128" s="150"/>
    </row>
    <row r="129" spans="2:11" s="8" customFormat="1" ht="21.75" customHeight="1">
      <c r="B129" s="144"/>
      <c r="C129" s="145"/>
      <c r="D129" s="146" t="s">
        <v>234</v>
      </c>
      <c r="E129" s="147"/>
      <c r="F129" s="147"/>
      <c r="G129" s="147"/>
      <c r="H129" s="147"/>
      <c r="I129" s="148"/>
      <c r="J129" s="149">
        <f>J1172</f>
        <v>0</v>
      </c>
      <c r="K129" s="150"/>
    </row>
    <row r="130" spans="2:11" s="8" customFormat="1" ht="21.75" customHeight="1">
      <c r="B130" s="144"/>
      <c r="C130" s="145"/>
      <c r="D130" s="146" t="s">
        <v>235</v>
      </c>
      <c r="E130" s="147"/>
      <c r="F130" s="147"/>
      <c r="G130" s="147"/>
      <c r="H130" s="147"/>
      <c r="I130" s="148"/>
      <c r="J130" s="149">
        <f>J1173</f>
        <v>0</v>
      </c>
      <c r="K130" s="150"/>
    </row>
    <row r="131" spans="2:11" s="8" customFormat="1" ht="21.75" customHeight="1">
      <c r="B131" s="144"/>
      <c r="C131" s="145"/>
      <c r="D131" s="146" t="s">
        <v>236</v>
      </c>
      <c r="E131" s="147"/>
      <c r="F131" s="147"/>
      <c r="G131" s="147"/>
      <c r="H131" s="147"/>
      <c r="I131" s="148"/>
      <c r="J131" s="149">
        <f>J1178</f>
        <v>0</v>
      </c>
      <c r="K131" s="150"/>
    </row>
    <row r="132" spans="2:11" s="8" customFormat="1" ht="14.85" customHeight="1">
      <c r="B132" s="144"/>
      <c r="C132" s="145"/>
      <c r="D132" s="146" t="s">
        <v>237</v>
      </c>
      <c r="E132" s="147"/>
      <c r="F132" s="147"/>
      <c r="G132" s="147"/>
      <c r="H132" s="147"/>
      <c r="I132" s="148"/>
      <c r="J132" s="149">
        <f>J1183</f>
        <v>0</v>
      </c>
      <c r="K132" s="150"/>
    </row>
    <row r="133" spans="2:11" s="8" customFormat="1" ht="21.75" customHeight="1">
      <c r="B133" s="144"/>
      <c r="C133" s="145"/>
      <c r="D133" s="146" t="s">
        <v>238</v>
      </c>
      <c r="E133" s="147"/>
      <c r="F133" s="147"/>
      <c r="G133" s="147"/>
      <c r="H133" s="147"/>
      <c r="I133" s="148"/>
      <c r="J133" s="149">
        <f>J1184</f>
        <v>0</v>
      </c>
      <c r="K133" s="150"/>
    </row>
    <row r="134" spans="2:11" s="8" customFormat="1" ht="21.75" customHeight="1">
      <c r="B134" s="144"/>
      <c r="C134" s="145"/>
      <c r="D134" s="146" t="s">
        <v>239</v>
      </c>
      <c r="E134" s="147"/>
      <c r="F134" s="147"/>
      <c r="G134" s="147"/>
      <c r="H134" s="147"/>
      <c r="I134" s="148"/>
      <c r="J134" s="149">
        <f>J1209</f>
        <v>0</v>
      </c>
      <c r="K134" s="150"/>
    </row>
    <row r="135" spans="2:11" s="8" customFormat="1" ht="21.75" customHeight="1">
      <c r="B135" s="144"/>
      <c r="C135" s="145"/>
      <c r="D135" s="146" t="s">
        <v>240</v>
      </c>
      <c r="E135" s="147"/>
      <c r="F135" s="147"/>
      <c r="G135" s="147"/>
      <c r="H135" s="147"/>
      <c r="I135" s="148"/>
      <c r="J135" s="149">
        <f>J1214</f>
        <v>0</v>
      </c>
      <c r="K135" s="150"/>
    </row>
    <row r="136" spans="2:11" s="8" customFormat="1" ht="14.85" customHeight="1">
      <c r="B136" s="144"/>
      <c r="C136" s="145"/>
      <c r="D136" s="146" t="s">
        <v>241</v>
      </c>
      <c r="E136" s="147"/>
      <c r="F136" s="147"/>
      <c r="G136" s="147"/>
      <c r="H136" s="147"/>
      <c r="I136" s="148"/>
      <c r="J136" s="149">
        <f>J1220</f>
        <v>0</v>
      </c>
      <c r="K136" s="150"/>
    </row>
    <row r="137" spans="2:11" s="8" customFormat="1" ht="21.75" customHeight="1">
      <c r="B137" s="144"/>
      <c r="C137" s="145"/>
      <c r="D137" s="146" t="s">
        <v>242</v>
      </c>
      <c r="E137" s="147"/>
      <c r="F137" s="147"/>
      <c r="G137" s="147"/>
      <c r="H137" s="147"/>
      <c r="I137" s="148"/>
      <c r="J137" s="149">
        <f>J1221</f>
        <v>0</v>
      </c>
      <c r="K137" s="150"/>
    </row>
    <row r="138" spans="2:11" s="8" customFormat="1" ht="14.85" customHeight="1">
      <c r="B138" s="144"/>
      <c r="C138" s="145"/>
      <c r="D138" s="146" t="s">
        <v>243</v>
      </c>
      <c r="E138" s="147"/>
      <c r="F138" s="147"/>
      <c r="G138" s="147"/>
      <c r="H138" s="147"/>
      <c r="I138" s="148"/>
      <c r="J138" s="149">
        <f>J1266</f>
        <v>0</v>
      </c>
      <c r="K138" s="150"/>
    </row>
    <row r="139" spans="2:11" s="8" customFormat="1" ht="19.95" customHeight="1">
      <c r="B139" s="144"/>
      <c r="C139" s="145"/>
      <c r="D139" s="146" t="s">
        <v>244</v>
      </c>
      <c r="E139" s="147"/>
      <c r="F139" s="147"/>
      <c r="G139" s="147"/>
      <c r="H139" s="147"/>
      <c r="I139" s="148"/>
      <c r="J139" s="149">
        <f>J1270</f>
        <v>0</v>
      </c>
      <c r="K139" s="150"/>
    </row>
    <row r="140" spans="2:11" s="8" customFormat="1" ht="14.85" customHeight="1">
      <c r="B140" s="144"/>
      <c r="C140" s="145"/>
      <c r="D140" s="146" t="s">
        <v>245</v>
      </c>
      <c r="E140" s="147"/>
      <c r="F140" s="147"/>
      <c r="G140" s="147"/>
      <c r="H140" s="147"/>
      <c r="I140" s="148"/>
      <c r="J140" s="149">
        <f>J1271</f>
        <v>0</v>
      </c>
      <c r="K140" s="150"/>
    </row>
    <row r="141" spans="2:11" s="8" customFormat="1" ht="14.85" customHeight="1">
      <c r="B141" s="144"/>
      <c r="C141" s="145"/>
      <c r="D141" s="146" t="s">
        <v>246</v>
      </c>
      <c r="E141" s="147"/>
      <c r="F141" s="147"/>
      <c r="G141" s="147"/>
      <c r="H141" s="147"/>
      <c r="I141" s="148"/>
      <c r="J141" s="149">
        <f>J1284</f>
        <v>0</v>
      </c>
      <c r="K141" s="150"/>
    </row>
    <row r="142" spans="2:11" s="8" customFormat="1" ht="14.85" customHeight="1">
      <c r="B142" s="144"/>
      <c r="C142" s="145"/>
      <c r="D142" s="146" t="s">
        <v>247</v>
      </c>
      <c r="E142" s="147"/>
      <c r="F142" s="147"/>
      <c r="G142" s="147"/>
      <c r="H142" s="147"/>
      <c r="I142" s="148"/>
      <c r="J142" s="149">
        <f>J1293</f>
        <v>0</v>
      </c>
      <c r="K142" s="150"/>
    </row>
    <row r="143" spans="2:11" s="8" customFormat="1" ht="19.95" customHeight="1">
      <c r="B143" s="144"/>
      <c r="C143" s="145"/>
      <c r="D143" s="146" t="s">
        <v>248</v>
      </c>
      <c r="E143" s="147"/>
      <c r="F143" s="147"/>
      <c r="G143" s="147"/>
      <c r="H143" s="147"/>
      <c r="I143" s="148"/>
      <c r="J143" s="149">
        <f>J1300</f>
        <v>0</v>
      </c>
      <c r="K143" s="150"/>
    </row>
    <row r="144" spans="2:11" s="8" customFormat="1" ht="19.95" customHeight="1">
      <c r="B144" s="144"/>
      <c r="C144" s="145"/>
      <c r="D144" s="146" t="s">
        <v>249</v>
      </c>
      <c r="E144" s="147"/>
      <c r="F144" s="147"/>
      <c r="G144" s="147"/>
      <c r="H144" s="147"/>
      <c r="I144" s="148"/>
      <c r="J144" s="149">
        <f>J1436</f>
        <v>0</v>
      </c>
      <c r="K144" s="150"/>
    </row>
    <row r="145" spans="2:11" s="8" customFormat="1" ht="19.95" customHeight="1">
      <c r="B145" s="144"/>
      <c r="C145" s="145"/>
      <c r="D145" s="146" t="s">
        <v>250</v>
      </c>
      <c r="E145" s="147"/>
      <c r="F145" s="147"/>
      <c r="G145" s="147"/>
      <c r="H145" s="147"/>
      <c r="I145" s="148"/>
      <c r="J145" s="149">
        <f>J1448</f>
        <v>0</v>
      </c>
      <c r="K145" s="150"/>
    </row>
    <row r="146" spans="2:11" s="8" customFormat="1" ht="19.95" customHeight="1">
      <c r="B146" s="144"/>
      <c r="C146" s="145"/>
      <c r="D146" s="146" t="s">
        <v>251</v>
      </c>
      <c r="E146" s="147"/>
      <c r="F146" s="147"/>
      <c r="G146" s="147"/>
      <c r="H146" s="147"/>
      <c r="I146" s="148"/>
      <c r="J146" s="149">
        <f>J1481</f>
        <v>0</v>
      </c>
      <c r="K146" s="150"/>
    </row>
    <row r="147" spans="2:11" s="8" customFormat="1" ht="19.95" customHeight="1">
      <c r="B147" s="144"/>
      <c r="C147" s="145"/>
      <c r="D147" s="146" t="s">
        <v>252</v>
      </c>
      <c r="E147" s="147"/>
      <c r="F147" s="147"/>
      <c r="G147" s="147"/>
      <c r="H147" s="147"/>
      <c r="I147" s="148"/>
      <c r="J147" s="149">
        <f>J1509</f>
        <v>0</v>
      </c>
      <c r="K147" s="150"/>
    </row>
    <row r="148" spans="2:11" s="8" customFormat="1" ht="19.95" customHeight="1">
      <c r="B148" s="144"/>
      <c r="C148" s="145"/>
      <c r="D148" s="146" t="s">
        <v>253</v>
      </c>
      <c r="E148" s="147"/>
      <c r="F148" s="147"/>
      <c r="G148" s="147"/>
      <c r="H148" s="147"/>
      <c r="I148" s="148"/>
      <c r="J148" s="149">
        <f>J1556</f>
        <v>0</v>
      </c>
      <c r="K148" s="150"/>
    </row>
    <row r="149" spans="2:11" s="8" customFormat="1" ht="19.95" customHeight="1">
      <c r="B149" s="144"/>
      <c r="C149" s="145"/>
      <c r="D149" s="146" t="s">
        <v>254</v>
      </c>
      <c r="E149" s="147"/>
      <c r="F149" s="147"/>
      <c r="G149" s="147"/>
      <c r="H149" s="147"/>
      <c r="I149" s="148"/>
      <c r="J149" s="149">
        <f>J1611</f>
        <v>0</v>
      </c>
      <c r="K149" s="150"/>
    </row>
    <row r="150" spans="2:11" s="8" customFormat="1" ht="19.95" customHeight="1">
      <c r="B150" s="144"/>
      <c r="C150" s="145"/>
      <c r="D150" s="146" t="s">
        <v>255</v>
      </c>
      <c r="E150" s="147"/>
      <c r="F150" s="147"/>
      <c r="G150" s="147"/>
      <c r="H150" s="147"/>
      <c r="I150" s="148"/>
      <c r="J150" s="149">
        <f>J1628</f>
        <v>0</v>
      </c>
      <c r="K150" s="150"/>
    </row>
    <row r="151" spans="2:11" s="8" customFormat="1" ht="19.95" customHeight="1">
      <c r="B151" s="144"/>
      <c r="C151" s="145"/>
      <c r="D151" s="146" t="s">
        <v>256</v>
      </c>
      <c r="E151" s="147"/>
      <c r="F151" s="147"/>
      <c r="G151" s="147"/>
      <c r="H151" s="147"/>
      <c r="I151" s="148"/>
      <c r="J151" s="149">
        <f>J1635</f>
        <v>0</v>
      </c>
      <c r="K151" s="150"/>
    </row>
    <row r="152" spans="2:11" s="8" customFormat="1" ht="19.95" customHeight="1">
      <c r="B152" s="144"/>
      <c r="C152" s="145"/>
      <c r="D152" s="146" t="s">
        <v>257</v>
      </c>
      <c r="E152" s="147"/>
      <c r="F152" s="147"/>
      <c r="G152" s="147"/>
      <c r="H152" s="147"/>
      <c r="I152" s="148"/>
      <c r="J152" s="149">
        <f>J1649</f>
        <v>0</v>
      </c>
      <c r="K152" s="150"/>
    </row>
    <row r="153" spans="2:11" s="8" customFormat="1" ht="19.95" customHeight="1">
      <c r="B153" s="144"/>
      <c r="C153" s="145"/>
      <c r="D153" s="146" t="s">
        <v>258</v>
      </c>
      <c r="E153" s="147"/>
      <c r="F153" s="147"/>
      <c r="G153" s="147"/>
      <c r="H153" s="147"/>
      <c r="I153" s="148"/>
      <c r="J153" s="149">
        <f>J1654</f>
        <v>0</v>
      </c>
      <c r="K153" s="150"/>
    </row>
    <row r="154" spans="2:11" s="8" customFormat="1" ht="14.85" customHeight="1">
      <c r="B154" s="144"/>
      <c r="C154" s="145"/>
      <c r="D154" s="146" t="s">
        <v>259</v>
      </c>
      <c r="E154" s="147"/>
      <c r="F154" s="147"/>
      <c r="G154" s="147"/>
      <c r="H154" s="147"/>
      <c r="I154" s="148"/>
      <c r="J154" s="149">
        <f>J1655</f>
        <v>0</v>
      </c>
      <c r="K154" s="150"/>
    </row>
    <row r="155" spans="2:11" s="8" customFormat="1" ht="14.85" customHeight="1">
      <c r="B155" s="144"/>
      <c r="C155" s="145"/>
      <c r="D155" s="146" t="s">
        <v>260</v>
      </c>
      <c r="E155" s="147"/>
      <c r="F155" s="147"/>
      <c r="G155" s="147"/>
      <c r="H155" s="147"/>
      <c r="I155" s="148"/>
      <c r="J155" s="149">
        <f>J1671</f>
        <v>0</v>
      </c>
      <c r="K155" s="150"/>
    </row>
    <row r="156" spans="2:11" s="8" customFormat="1" ht="14.85" customHeight="1">
      <c r="B156" s="144"/>
      <c r="C156" s="145"/>
      <c r="D156" s="146" t="s">
        <v>261</v>
      </c>
      <c r="E156" s="147"/>
      <c r="F156" s="147"/>
      <c r="G156" s="147"/>
      <c r="H156" s="147"/>
      <c r="I156" s="148"/>
      <c r="J156" s="149">
        <f>J1686</f>
        <v>0</v>
      </c>
      <c r="K156" s="150"/>
    </row>
    <row r="157" spans="2:11" s="8" customFormat="1" ht="14.85" customHeight="1">
      <c r="B157" s="144"/>
      <c r="C157" s="145"/>
      <c r="D157" s="146" t="s">
        <v>262</v>
      </c>
      <c r="E157" s="147"/>
      <c r="F157" s="147"/>
      <c r="G157" s="147"/>
      <c r="H157" s="147"/>
      <c r="I157" s="148"/>
      <c r="J157" s="149">
        <f>J1699</f>
        <v>0</v>
      </c>
      <c r="K157" s="150"/>
    </row>
    <row r="158" spans="2:11" s="8" customFormat="1" ht="14.85" customHeight="1">
      <c r="B158" s="144"/>
      <c r="C158" s="145"/>
      <c r="D158" s="146" t="s">
        <v>263</v>
      </c>
      <c r="E158" s="147"/>
      <c r="F158" s="147"/>
      <c r="G158" s="147"/>
      <c r="H158" s="147"/>
      <c r="I158" s="148"/>
      <c r="J158" s="149">
        <f>J1704</f>
        <v>0</v>
      </c>
      <c r="K158" s="150"/>
    </row>
    <row r="159" spans="2:11" s="8" customFormat="1" ht="19.95" customHeight="1">
      <c r="B159" s="144"/>
      <c r="C159" s="145"/>
      <c r="D159" s="146" t="s">
        <v>264</v>
      </c>
      <c r="E159" s="147"/>
      <c r="F159" s="147"/>
      <c r="G159" s="147"/>
      <c r="H159" s="147"/>
      <c r="I159" s="148"/>
      <c r="J159" s="149">
        <f>J1718</f>
        <v>0</v>
      </c>
      <c r="K159" s="150"/>
    </row>
    <row r="160" spans="2:11" s="8" customFormat="1" ht="19.95" customHeight="1">
      <c r="B160" s="144"/>
      <c r="C160" s="145"/>
      <c r="D160" s="146" t="s">
        <v>265</v>
      </c>
      <c r="E160" s="147"/>
      <c r="F160" s="147"/>
      <c r="G160" s="147"/>
      <c r="H160" s="147"/>
      <c r="I160" s="148"/>
      <c r="J160" s="149">
        <f>J1749</f>
        <v>0</v>
      </c>
      <c r="K160" s="150"/>
    </row>
    <row r="161" spans="2:12" s="8" customFormat="1" ht="19.95" customHeight="1">
      <c r="B161" s="144"/>
      <c r="C161" s="145"/>
      <c r="D161" s="146" t="s">
        <v>266</v>
      </c>
      <c r="E161" s="147"/>
      <c r="F161" s="147"/>
      <c r="G161" s="147"/>
      <c r="H161" s="147"/>
      <c r="I161" s="148"/>
      <c r="J161" s="149">
        <f>J1752</f>
        <v>0</v>
      </c>
      <c r="K161" s="150"/>
    </row>
    <row r="162" spans="2:12" s="7" customFormat="1" ht="24.9" customHeight="1">
      <c r="B162" s="137"/>
      <c r="C162" s="138"/>
      <c r="D162" s="139" t="s">
        <v>267</v>
      </c>
      <c r="E162" s="140"/>
      <c r="F162" s="140"/>
      <c r="G162" s="140"/>
      <c r="H162" s="140"/>
      <c r="I162" s="141"/>
      <c r="J162" s="142">
        <f>J1758</f>
        <v>0</v>
      </c>
      <c r="K162" s="143"/>
    </row>
    <row r="163" spans="2:12" s="8" customFormat="1" ht="19.95" customHeight="1">
      <c r="B163" s="144"/>
      <c r="C163" s="145"/>
      <c r="D163" s="146" t="s">
        <v>268</v>
      </c>
      <c r="E163" s="147"/>
      <c r="F163" s="147"/>
      <c r="G163" s="147"/>
      <c r="H163" s="147"/>
      <c r="I163" s="148"/>
      <c r="J163" s="149">
        <f>J1759</f>
        <v>0</v>
      </c>
      <c r="K163" s="150"/>
    </row>
    <row r="164" spans="2:12" s="1" customFormat="1" ht="21.75" customHeight="1">
      <c r="B164" s="42"/>
      <c r="C164" s="43"/>
      <c r="D164" s="43"/>
      <c r="E164" s="43"/>
      <c r="F164" s="43"/>
      <c r="G164" s="43"/>
      <c r="H164" s="43"/>
      <c r="I164" s="108"/>
      <c r="J164" s="43"/>
      <c r="K164" s="46"/>
    </row>
    <row r="165" spans="2:12" s="1" customFormat="1" ht="6.9" customHeight="1">
      <c r="B165" s="57"/>
      <c r="C165" s="58"/>
      <c r="D165" s="58"/>
      <c r="E165" s="58"/>
      <c r="F165" s="58"/>
      <c r="G165" s="58"/>
      <c r="H165" s="58"/>
      <c r="I165" s="129"/>
      <c r="J165" s="58"/>
      <c r="K165" s="59"/>
    </row>
    <row r="169" spans="2:12" s="1" customFormat="1" ht="6.9" customHeight="1">
      <c r="B169" s="60"/>
      <c r="C169" s="61"/>
      <c r="D169" s="61"/>
      <c r="E169" s="61"/>
      <c r="F169" s="61"/>
      <c r="G169" s="61"/>
      <c r="H169" s="61"/>
      <c r="I169" s="130"/>
      <c r="J169" s="61"/>
      <c r="K169" s="61"/>
      <c r="L169" s="42"/>
    </row>
    <row r="170" spans="2:12" s="1" customFormat="1" ht="36.9" customHeight="1">
      <c r="B170" s="42"/>
      <c r="C170" s="62" t="s">
        <v>269</v>
      </c>
      <c r="L170" s="42"/>
    </row>
    <row r="171" spans="2:12" s="1" customFormat="1" ht="6.9" customHeight="1">
      <c r="B171" s="42"/>
      <c r="L171" s="42"/>
    </row>
    <row r="172" spans="2:12" s="1" customFormat="1" ht="14.4" customHeight="1">
      <c r="B172" s="42"/>
      <c r="C172" s="64" t="s">
        <v>19</v>
      </c>
      <c r="L172" s="42"/>
    </row>
    <row r="173" spans="2:12" s="1" customFormat="1" ht="20.399999999999999" customHeight="1">
      <c r="B173" s="42"/>
      <c r="E173" s="381" t="str">
        <f>E7</f>
        <v xml:space="preserve"> Památník J.A. Komenského ve Fulneku- živé muzeum II - ZD</v>
      </c>
      <c r="F173" s="382"/>
      <c r="G173" s="382"/>
      <c r="H173" s="382"/>
      <c r="L173" s="42"/>
    </row>
    <row r="174" spans="2:12" s="1" customFormat="1" ht="14.4" customHeight="1">
      <c r="B174" s="42"/>
      <c r="C174" s="64" t="s">
        <v>140</v>
      </c>
      <c r="L174" s="42"/>
    </row>
    <row r="175" spans="2:12" s="1" customFormat="1" ht="22.2" customHeight="1">
      <c r="B175" s="42"/>
      <c r="E175" s="351" t="str">
        <f>E9</f>
        <v>074-01-II - SO 01 Budova muzea a kaple</v>
      </c>
      <c r="F175" s="383"/>
      <c r="G175" s="383"/>
      <c r="H175" s="383"/>
      <c r="L175" s="42"/>
    </row>
    <row r="176" spans="2:12" s="1" customFormat="1" ht="6.9" customHeight="1">
      <c r="B176" s="42"/>
      <c r="L176" s="42"/>
    </row>
    <row r="177" spans="2:65" s="1" customFormat="1" ht="18" customHeight="1">
      <c r="B177" s="42"/>
      <c r="C177" s="64" t="s">
        <v>24</v>
      </c>
      <c r="F177" s="151" t="str">
        <f>F12</f>
        <v>Sborová 80, Fulnek</v>
      </c>
      <c r="I177" s="152" t="s">
        <v>26</v>
      </c>
      <c r="J177" s="68" t="str">
        <f>IF(J12="","",J12)</f>
        <v>5. 4. 2018</v>
      </c>
      <c r="L177" s="42"/>
    </row>
    <row r="178" spans="2:65" s="1" customFormat="1" ht="6.9" customHeight="1">
      <c r="B178" s="42"/>
      <c r="L178" s="42"/>
    </row>
    <row r="179" spans="2:65" s="1" customFormat="1" ht="13.2">
      <c r="B179" s="42"/>
      <c r="C179" s="64" t="s">
        <v>28</v>
      </c>
      <c r="F179" s="151" t="str">
        <f>E15</f>
        <v>MUZEUM NOVOJIČÍNSKA, příspěvková org., N</v>
      </c>
      <c r="I179" s="152" t="s">
        <v>34</v>
      </c>
      <c r="J179" s="151" t="str">
        <f>E21</f>
        <v>TOMEŠ Petr ing., Raisova 5, Ova-Mar. Hory</v>
      </c>
      <c r="L179" s="42"/>
    </row>
    <row r="180" spans="2:65" s="1" customFormat="1" ht="14.4" customHeight="1">
      <c r="B180" s="42"/>
      <c r="C180" s="64" t="s">
        <v>32</v>
      </c>
      <c r="F180" s="151" t="str">
        <f>IF(E18="","",E18)</f>
        <v/>
      </c>
      <c r="L180" s="42"/>
    </row>
    <row r="181" spans="2:65" s="1" customFormat="1" ht="10.35" customHeight="1">
      <c r="B181" s="42"/>
      <c r="L181" s="42"/>
    </row>
    <row r="182" spans="2:65" s="9" customFormat="1" ht="29.25" customHeight="1">
      <c r="B182" s="153"/>
      <c r="C182" s="154" t="s">
        <v>270</v>
      </c>
      <c r="D182" s="155" t="s">
        <v>59</v>
      </c>
      <c r="E182" s="155" t="s">
        <v>55</v>
      </c>
      <c r="F182" s="155" t="s">
        <v>271</v>
      </c>
      <c r="G182" s="155" t="s">
        <v>272</v>
      </c>
      <c r="H182" s="155" t="s">
        <v>273</v>
      </c>
      <c r="I182" s="156" t="s">
        <v>274</v>
      </c>
      <c r="J182" s="155" t="s">
        <v>159</v>
      </c>
      <c r="K182" s="157" t="s">
        <v>275</v>
      </c>
      <c r="L182" s="153"/>
      <c r="M182" s="74" t="s">
        <v>276</v>
      </c>
      <c r="N182" s="75" t="s">
        <v>44</v>
      </c>
      <c r="O182" s="75" t="s">
        <v>277</v>
      </c>
      <c r="P182" s="75" t="s">
        <v>278</v>
      </c>
      <c r="Q182" s="75" t="s">
        <v>279</v>
      </c>
      <c r="R182" s="75" t="s">
        <v>280</v>
      </c>
      <c r="S182" s="75" t="s">
        <v>281</v>
      </c>
      <c r="T182" s="76" t="s">
        <v>282</v>
      </c>
    </row>
    <row r="183" spans="2:65" s="1" customFormat="1" ht="29.25" customHeight="1">
      <c r="B183" s="42"/>
      <c r="C183" s="78" t="s">
        <v>160</v>
      </c>
      <c r="J183" s="158">
        <f>BK183</f>
        <v>0</v>
      </c>
      <c r="L183" s="42"/>
      <c r="M183" s="77"/>
      <c r="N183" s="69"/>
      <c r="O183" s="69"/>
      <c r="P183" s="159">
        <f>P184+P416+P1758</f>
        <v>0</v>
      </c>
      <c r="Q183" s="69"/>
      <c r="R183" s="159">
        <f>R184+R416+R1758</f>
        <v>25.121480609999999</v>
      </c>
      <c r="S183" s="69"/>
      <c r="T183" s="160">
        <f>T184+T416+T1758</f>
        <v>68.414000000000001</v>
      </c>
      <c r="AT183" s="25" t="s">
        <v>73</v>
      </c>
      <c r="AU183" s="25" t="s">
        <v>161</v>
      </c>
      <c r="BK183" s="161">
        <f>BK184+BK416+BK1758</f>
        <v>0</v>
      </c>
    </row>
    <row r="184" spans="2:65" s="10" customFormat="1" ht="37.35" customHeight="1">
      <c r="B184" s="162"/>
      <c r="D184" s="163" t="s">
        <v>73</v>
      </c>
      <c r="E184" s="164" t="s">
        <v>283</v>
      </c>
      <c r="F184" s="164" t="s">
        <v>284</v>
      </c>
      <c r="I184" s="165"/>
      <c r="J184" s="166">
        <f>BK184</f>
        <v>0</v>
      </c>
      <c r="L184" s="162"/>
      <c r="M184" s="167"/>
      <c r="N184" s="168"/>
      <c r="O184" s="168"/>
      <c r="P184" s="169">
        <f>P185+P207+P222+P238+P256+P259+P306+P325+P353+P358+P360+P386+P406+P414</f>
        <v>0</v>
      </c>
      <c r="Q184" s="168"/>
      <c r="R184" s="169">
        <f>R185+R207+R222+R238+R256+R259+R306+R325+R353+R358+R360+R386+R406+R414</f>
        <v>8.8821780000000015</v>
      </c>
      <c r="S184" s="168"/>
      <c r="T184" s="170">
        <f>T185+T207+T222+T238+T256+T259+T306+T325+T353+T358+T360+T386+T406+T414</f>
        <v>68.381</v>
      </c>
      <c r="AR184" s="163" t="s">
        <v>82</v>
      </c>
      <c r="AT184" s="171" t="s">
        <v>73</v>
      </c>
      <c r="AU184" s="171" t="s">
        <v>74</v>
      </c>
      <c r="AY184" s="163" t="s">
        <v>285</v>
      </c>
      <c r="BK184" s="172">
        <f>BK185+BK207+BK222+BK238+BK256+BK259+BK306+BK325+BK353+BK358+BK360+BK386+BK406+BK414</f>
        <v>0</v>
      </c>
    </row>
    <row r="185" spans="2:65" s="10" customFormat="1" ht="19.95" customHeight="1">
      <c r="B185" s="162"/>
      <c r="D185" s="173" t="s">
        <v>73</v>
      </c>
      <c r="E185" s="174" t="s">
        <v>82</v>
      </c>
      <c r="F185" s="174" t="s">
        <v>286</v>
      </c>
      <c r="I185" s="165"/>
      <c r="J185" s="175">
        <f>BK185</f>
        <v>0</v>
      </c>
      <c r="L185" s="162"/>
      <c r="M185" s="167"/>
      <c r="N185" s="168"/>
      <c r="O185" s="168"/>
      <c r="P185" s="169">
        <f>SUM(P186:P206)</f>
        <v>0</v>
      </c>
      <c r="Q185" s="168"/>
      <c r="R185" s="169">
        <f>SUM(R186:R206)</f>
        <v>0</v>
      </c>
      <c r="S185" s="168"/>
      <c r="T185" s="170">
        <f>SUM(T186:T206)</f>
        <v>0</v>
      </c>
      <c r="AR185" s="163" t="s">
        <v>82</v>
      </c>
      <c r="AT185" s="171" t="s">
        <v>73</v>
      </c>
      <c r="AU185" s="171" t="s">
        <v>82</v>
      </c>
      <c r="AY185" s="163" t="s">
        <v>285</v>
      </c>
      <c r="BK185" s="172">
        <f>SUM(BK186:BK206)</f>
        <v>0</v>
      </c>
    </row>
    <row r="186" spans="2:65" s="1" customFormat="1" ht="48">
      <c r="B186" s="176"/>
      <c r="C186" s="177" t="s">
        <v>82</v>
      </c>
      <c r="D186" s="177" t="s">
        <v>287</v>
      </c>
      <c r="E186" s="178" t="s">
        <v>288</v>
      </c>
      <c r="F186" s="179" t="s">
        <v>289</v>
      </c>
      <c r="G186" s="180" t="s">
        <v>290</v>
      </c>
      <c r="H186" s="181">
        <v>23.968</v>
      </c>
      <c r="I186" s="182"/>
      <c r="J186" s="183">
        <f>ROUND(I186*H186,2)</f>
        <v>0</v>
      </c>
      <c r="K186" s="397" t="s">
        <v>5583</v>
      </c>
      <c r="L186" s="42"/>
      <c r="M186" s="184" t="s">
        <v>5</v>
      </c>
      <c r="N186" s="185" t="s">
        <v>45</v>
      </c>
      <c r="O186" s="43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AR186" s="25" t="s">
        <v>291</v>
      </c>
      <c r="AT186" s="25" t="s">
        <v>287</v>
      </c>
      <c r="AU186" s="25" t="s">
        <v>84</v>
      </c>
      <c r="AY186" s="25" t="s">
        <v>285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25" t="s">
        <v>82</v>
      </c>
      <c r="BK186" s="188">
        <f>ROUND(I186*H186,2)</f>
        <v>0</v>
      </c>
      <c r="BL186" s="25" t="s">
        <v>291</v>
      </c>
      <c r="BM186" s="25" t="s">
        <v>84</v>
      </c>
    </row>
    <row r="187" spans="2:65" s="11" customFormat="1">
      <c r="B187" s="189"/>
      <c r="D187" s="190" t="s">
        <v>292</v>
      </c>
      <c r="E187" s="191" t="s">
        <v>5</v>
      </c>
      <c r="F187" s="192" t="s">
        <v>293</v>
      </c>
      <c r="H187" s="193">
        <v>9.2200000000000006</v>
      </c>
      <c r="I187" s="194"/>
      <c r="K187" s="398"/>
      <c r="L187" s="189"/>
      <c r="M187" s="195"/>
      <c r="N187" s="196"/>
      <c r="O187" s="196"/>
      <c r="P187" s="196"/>
      <c r="Q187" s="196"/>
      <c r="R187" s="196"/>
      <c r="S187" s="196"/>
      <c r="T187" s="197"/>
      <c r="AT187" s="191" t="s">
        <v>292</v>
      </c>
      <c r="AU187" s="191" t="s">
        <v>84</v>
      </c>
      <c r="AV187" s="11" t="s">
        <v>84</v>
      </c>
      <c r="AW187" s="11" t="s">
        <v>37</v>
      </c>
      <c r="AX187" s="11" t="s">
        <v>74</v>
      </c>
      <c r="AY187" s="191" t="s">
        <v>285</v>
      </c>
    </row>
    <row r="188" spans="2:65" s="11" customFormat="1">
      <c r="B188" s="189"/>
      <c r="D188" s="190" t="s">
        <v>292</v>
      </c>
      <c r="E188" s="191" t="s">
        <v>5</v>
      </c>
      <c r="F188" s="192" t="s">
        <v>294</v>
      </c>
      <c r="H188" s="193">
        <v>3.19</v>
      </c>
      <c r="I188" s="194"/>
      <c r="K188" s="398"/>
      <c r="L188" s="189"/>
      <c r="M188" s="195"/>
      <c r="N188" s="196"/>
      <c r="O188" s="196"/>
      <c r="P188" s="196"/>
      <c r="Q188" s="196"/>
      <c r="R188" s="196"/>
      <c r="S188" s="196"/>
      <c r="T188" s="197"/>
      <c r="AT188" s="191" t="s">
        <v>292</v>
      </c>
      <c r="AU188" s="191" t="s">
        <v>84</v>
      </c>
      <c r="AV188" s="11" t="s">
        <v>84</v>
      </c>
      <c r="AW188" s="11" t="s">
        <v>37</v>
      </c>
      <c r="AX188" s="11" t="s">
        <v>74</v>
      </c>
      <c r="AY188" s="191" t="s">
        <v>285</v>
      </c>
    </row>
    <row r="189" spans="2:65" s="11" customFormat="1">
      <c r="B189" s="189"/>
      <c r="D189" s="190" t="s">
        <v>292</v>
      </c>
      <c r="E189" s="191" t="s">
        <v>5</v>
      </c>
      <c r="F189" s="192" t="s">
        <v>295</v>
      </c>
      <c r="H189" s="193">
        <v>11.05</v>
      </c>
      <c r="I189" s="194"/>
      <c r="K189" s="398"/>
      <c r="L189" s="189"/>
      <c r="M189" s="195"/>
      <c r="N189" s="196"/>
      <c r="O189" s="196"/>
      <c r="P189" s="196"/>
      <c r="Q189" s="196"/>
      <c r="R189" s="196"/>
      <c r="S189" s="196"/>
      <c r="T189" s="197"/>
      <c r="AT189" s="191" t="s">
        <v>292</v>
      </c>
      <c r="AU189" s="191" t="s">
        <v>84</v>
      </c>
      <c r="AV189" s="11" t="s">
        <v>84</v>
      </c>
      <c r="AW189" s="11" t="s">
        <v>37</v>
      </c>
      <c r="AX189" s="11" t="s">
        <v>74</v>
      </c>
      <c r="AY189" s="191" t="s">
        <v>285</v>
      </c>
    </row>
    <row r="190" spans="2:65" s="11" customFormat="1">
      <c r="B190" s="189"/>
      <c r="D190" s="190" t="s">
        <v>292</v>
      </c>
      <c r="E190" s="191" t="s">
        <v>5</v>
      </c>
      <c r="F190" s="192" t="s">
        <v>296</v>
      </c>
      <c r="H190" s="193">
        <v>7.5</v>
      </c>
      <c r="I190" s="194"/>
      <c r="K190" s="398"/>
      <c r="L190" s="189"/>
      <c r="M190" s="195"/>
      <c r="N190" s="196"/>
      <c r="O190" s="196"/>
      <c r="P190" s="196"/>
      <c r="Q190" s="196"/>
      <c r="R190" s="196"/>
      <c r="S190" s="196"/>
      <c r="T190" s="197"/>
      <c r="AT190" s="191" t="s">
        <v>292</v>
      </c>
      <c r="AU190" s="191" t="s">
        <v>84</v>
      </c>
      <c r="AV190" s="11" t="s">
        <v>84</v>
      </c>
      <c r="AW190" s="11" t="s">
        <v>37</v>
      </c>
      <c r="AX190" s="11" t="s">
        <v>74</v>
      </c>
      <c r="AY190" s="191" t="s">
        <v>285</v>
      </c>
    </row>
    <row r="191" spans="2:65" s="11" customFormat="1">
      <c r="B191" s="189"/>
      <c r="D191" s="190" t="s">
        <v>292</v>
      </c>
      <c r="E191" s="191" t="s">
        <v>5</v>
      </c>
      <c r="F191" s="192" t="s">
        <v>297</v>
      </c>
      <c r="H191" s="193">
        <v>54.44</v>
      </c>
      <c r="I191" s="194"/>
      <c r="K191" s="398"/>
      <c r="L191" s="189"/>
      <c r="M191" s="195"/>
      <c r="N191" s="196"/>
      <c r="O191" s="196"/>
      <c r="P191" s="196"/>
      <c r="Q191" s="196"/>
      <c r="R191" s="196"/>
      <c r="S191" s="196"/>
      <c r="T191" s="197"/>
      <c r="AT191" s="191" t="s">
        <v>292</v>
      </c>
      <c r="AU191" s="191" t="s">
        <v>84</v>
      </c>
      <c r="AV191" s="11" t="s">
        <v>84</v>
      </c>
      <c r="AW191" s="11" t="s">
        <v>37</v>
      </c>
      <c r="AX191" s="11" t="s">
        <v>74</v>
      </c>
      <c r="AY191" s="191" t="s">
        <v>285</v>
      </c>
    </row>
    <row r="192" spans="2:65" s="11" customFormat="1">
      <c r="B192" s="189"/>
      <c r="D192" s="190" t="s">
        <v>292</v>
      </c>
      <c r="E192" s="191" t="s">
        <v>5</v>
      </c>
      <c r="F192" s="192" t="s">
        <v>298</v>
      </c>
      <c r="H192" s="193">
        <v>23.16</v>
      </c>
      <c r="I192" s="194"/>
      <c r="K192" s="398"/>
      <c r="L192" s="189"/>
      <c r="M192" s="195"/>
      <c r="N192" s="196"/>
      <c r="O192" s="196"/>
      <c r="P192" s="196"/>
      <c r="Q192" s="196"/>
      <c r="R192" s="196"/>
      <c r="S192" s="196"/>
      <c r="T192" s="197"/>
      <c r="AT192" s="191" t="s">
        <v>292</v>
      </c>
      <c r="AU192" s="191" t="s">
        <v>84</v>
      </c>
      <c r="AV192" s="11" t="s">
        <v>84</v>
      </c>
      <c r="AW192" s="11" t="s">
        <v>37</v>
      </c>
      <c r="AX192" s="11" t="s">
        <v>74</v>
      </c>
      <c r="AY192" s="191" t="s">
        <v>285</v>
      </c>
    </row>
    <row r="193" spans="2:65" s="12" customFormat="1">
      <c r="B193" s="198"/>
      <c r="D193" s="190" t="s">
        <v>292</v>
      </c>
      <c r="E193" s="199" t="s">
        <v>5</v>
      </c>
      <c r="F193" s="200" t="s">
        <v>299</v>
      </c>
      <c r="H193" s="201" t="s">
        <v>5</v>
      </c>
      <c r="I193" s="202"/>
      <c r="K193" s="399"/>
      <c r="L193" s="198"/>
      <c r="M193" s="203"/>
      <c r="N193" s="204"/>
      <c r="O193" s="204"/>
      <c r="P193" s="204"/>
      <c r="Q193" s="204"/>
      <c r="R193" s="204"/>
      <c r="S193" s="204"/>
      <c r="T193" s="205"/>
      <c r="AT193" s="201" t="s">
        <v>292</v>
      </c>
      <c r="AU193" s="201" t="s">
        <v>84</v>
      </c>
      <c r="AV193" s="12" t="s">
        <v>82</v>
      </c>
      <c r="AW193" s="12" t="s">
        <v>37</v>
      </c>
      <c r="AX193" s="12" t="s">
        <v>74</v>
      </c>
      <c r="AY193" s="201" t="s">
        <v>285</v>
      </c>
    </row>
    <row r="194" spans="2:65" s="11" customFormat="1">
      <c r="B194" s="189"/>
      <c r="D194" s="190" t="s">
        <v>292</v>
      </c>
      <c r="E194" s="191" t="s">
        <v>5</v>
      </c>
      <c r="F194" s="192" t="s">
        <v>300</v>
      </c>
      <c r="H194" s="193">
        <v>13.15</v>
      </c>
      <c r="I194" s="194"/>
      <c r="K194" s="398"/>
      <c r="L194" s="189"/>
      <c r="M194" s="195"/>
      <c r="N194" s="196"/>
      <c r="O194" s="196"/>
      <c r="P194" s="196"/>
      <c r="Q194" s="196"/>
      <c r="R194" s="196"/>
      <c r="S194" s="196"/>
      <c r="T194" s="197"/>
      <c r="AT194" s="191" t="s">
        <v>292</v>
      </c>
      <c r="AU194" s="191" t="s">
        <v>84</v>
      </c>
      <c r="AV194" s="11" t="s">
        <v>84</v>
      </c>
      <c r="AW194" s="11" t="s">
        <v>37</v>
      </c>
      <c r="AX194" s="11" t="s">
        <v>74</v>
      </c>
      <c r="AY194" s="191" t="s">
        <v>285</v>
      </c>
    </row>
    <row r="195" spans="2:65" s="11" customFormat="1">
      <c r="B195" s="189"/>
      <c r="D195" s="190" t="s">
        <v>292</v>
      </c>
      <c r="E195" s="191" t="s">
        <v>5</v>
      </c>
      <c r="F195" s="192" t="s">
        <v>301</v>
      </c>
      <c r="H195" s="193">
        <v>9.44</v>
      </c>
      <c r="I195" s="194"/>
      <c r="K195" s="398"/>
      <c r="L195" s="189"/>
      <c r="M195" s="195"/>
      <c r="N195" s="196"/>
      <c r="O195" s="196"/>
      <c r="P195" s="196"/>
      <c r="Q195" s="196"/>
      <c r="R195" s="196"/>
      <c r="S195" s="196"/>
      <c r="T195" s="197"/>
      <c r="AT195" s="191" t="s">
        <v>292</v>
      </c>
      <c r="AU195" s="191" t="s">
        <v>84</v>
      </c>
      <c r="AV195" s="11" t="s">
        <v>84</v>
      </c>
      <c r="AW195" s="11" t="s">
        <v>37</v>
      </c>
      <c r="AX195" s="11" t="s">
        <v>74</v>
      </c>
      <c r="AY195" s="191" t="s">
        <v>285</v>
      </c>
    </row>
    <row r="196" spans="2:65" s="11" customFormat="1">
      <c r="B196" s="189"/>
      <c r="D196" s="190" t="s">
        <v>292</v>
      </c>
      <c r="E196" s="191" t="s">
        <v>5</v>
      </c>
      <c r="F196" s="192" t="s">
        <v>74</v>
      </c>
      <c r="H196" s="193">
        <v>0</v>
      </c>
      <c r="I196" s="194"/>
      <c r="K196" s="398"/>
      <c r="L196" s="189"/>
      <c r="M196" s="195"/>
      <c r="N196" s="196"/>
      <c r="O196" s="196"/>
      <c r="P196" s="196"/>
      <c r="Q196" s="196"/>
      <c r="R196" s="196"/>
      <c r="S196" s="196"/>
      <c r="T196" s="197"/>
      <c r="AT196" s="191" t="s">
        <v>292</v>
      </c>
      <c r="AU196" s="191" t="s">
        <v>84</v>
      </c>
      <c r="AV196" s="11" t="s">
        <v>84</v>
      </c>
      <c r="AW196" s="11" t="s">
        <v>37</v>
      </c>
      <c r="AX196" s="11" t="s">
        <v>74</v>
      </c>
      <c r="AY196" s="191" t="s">
        <v>285</v>
      </c>
    </row>
    <row r="197" spans="2:65" s="11" customFormat="1">
      <c r="B197" s="189"/>
      <c r="D197" s="190" t="s">
        <v>292</v>
      </c>
      <c r="E197" s="191" t="s">
        <v>5</v>
      </c>
      <c r="F197" s="192" t="s">
        <v>302</v>
      </c>
      <c r="H197" s="193">
        <v>-5.66</v>
      </c>
      <c r="I197" s="194"/>
      <c r="K197" s="398"/>
      <c r="L197" s="189"/>
      <c r="M197" s="195"/>
      <c r="N197" s="196"/>
      <c r="O197" s="196"/>
      <c r="P197" s="196"/>
      <c r="Q197" s="196"/>
      <c r="R197" s="196"/>
      <c r="S197" s="196"/>
      <c r="T197" s="197"/>
      <c r="AT197" s="191" t="s">
        <v>292</v>
      </c>
      <c r="AU197" s="191" t="s">
        <v>84</v>
      </c>
      <c r="AV197" s="11" t="s">
        <v>84</v>
      </c>
      <c r="AW197" s="11" t="s">
        <v>37</v>
      </c>
      <c r="AX197" s="11" t="s">
        <v>74</v>
      </c>
      <c r="AY197" s="191" t="s">
        <v>285</v>
      </c>
    </row>
    <row r="198" spans="2:65" s="11" customFormat="1">
      <c r="B198" s="189"/>
      <c r="D198" s="190" t="s">
        <v>292</v>
      </c>
      <c r="E198" s="191" t="s">
        <v>5</v>
      </c>
      <c r="F198" s="192" t="s">
        <v>303</v>
      </c>
      <c r="H198" s="193">
        <v>-3.66</v>
      </c>
      <c r="I198" s="194"/>
      <c r="K198" s="398"/>
      <c r="L198" s="189"/>
      <c r="M198" s="195"/>
      <c r="N198" s="196"/>
      <c r="O198" s="196"/>
      <c r="P198" s="196"/>
      <c r="Q198" s="196"/>
      <c r="R198" s="196"/>
      <c r="S198" s="196"/>
      <c r="T198" s="197"/>
      <c r="AT198" s="191" t="s">
        <v>292</v>
      </c>
      <c r="AU198" s="191" t="s">
        <v>84</v>
      </c>
      <c r="AV198" s="11" t="s">
        <v>84</v>
      </c>
      <c r="AW198" s="11" t="s">
        <v>37</v>
      </c>
      <c r="AX198" s="11" t="s">
        <v>74</v>
      </c>
      <c r="AY198" s="191" t="s">
        <v>285</v>
      </c>
    </row>
    <row r="199" spans="2:65" s="11" customFormat="1">
      <c r="B199" s="189"/>
      <c r="D199" s="190" t="s">
        <v>292</v>
      </c>
      <c r="E199" s="191" t="s">
        <v>5</v>
      </c>
      <c r="F199" s="192" t="s">
        <v>304</v>
      </c>
      <c r="H199" s="193">
        <v>-5.968</v>
      </c>
      <c r="I199" s="194"/>
      <c r="K199" s="398"/>
      <c r="L199" s="189"/>
      <c r="M199" s="195"/>
      <c r="N199" s="196"/>
      <c r="O199" s="196"/>
      <c r="P199" s="196"/>
      <c r="Q199" s="196"/>
      <c r="R199" s="196"/>
      <c r="S199" s="196"/>
      <c r="T199" s="197"/>
      <c r="AT199" s="191" t="s">
        <v>292</v>
      </c>
      <c r="AU199" s="191" t="s">
        <v>84</v>
      </c>
      <c r="AV199" s="11" t="s">
        <v>84</v>
      </c>
      <c r="AW199" s="11" t="s">
        <v>37</v>
      </c>
      <c r="AX199" s="11" t="s">
        <v>74</v>
      </c>
      <c r="AY199" s="191" t="s">
        <v>285</v>
      </c>
    </row>
    <row r="200" spans="2:65" s="11" customFormat="1">
      <c r="B200" s="189"/>
      <c r="D200" s="190" t="s">
        <v>292</v>
      </c>
      <c r="E200" s="191" t="s">
        <v>5</v>
      </c>
      <c r="F200" s="192" t="s">
        <v>305</v>
      </c>
      <c r="H200" s="193">
        <v>-3.6680000000000001</v>
      </c>
      <c r="I200" s="194"/>
      <c r="K200" s="398"/>
      <c r="L200" s="189"/>
      <c r="M200" s="195"/>
      <c r="N200" s="196"/>
      <c r="O200" s="196"/>
      <c r="P200" s="196"/>
      <c r="Q200" s="196"/>
      <c r="R200" s="196"/>
      <c r="S200" s="196"/>
      <c r="T200" s="197"/>
      <c r="AT200" s="191" t="s">
        <v>292</v>
      </c>
      <c r="AU200" s="191" t="s">
        <v>84</v>
      </c>
      <c r="AV200" s="11" t="s">
        <v>84</v>
      </c>
      <c r="AW200" s="11" t="s">
        <v>37</v>
      </c>
      <c r="AX200" s="11" t="s">
        <v>74</v>
      </c>
      <c r="AY200" s="191" t="s">
        <v>285</v>
      </c>
    </row>
    <row r="201" spans="2:65" s="11" customFormat="1">
      <c r="B201" s="189"/>
      <c r="D201" s="190" t="s">
        <v>292</v>
      </c>
      <c r="E201" s="191" t="s">
        <v>5</v>
      </c>
      <c r="F201" s="192" t="s">
        <v>306</v>
      </c>
      <c r="H201" s="193">
        <v>-46.49</v>
      </c>
      <c r="I201" s="194"/>
      <c r="K201" s="398"/>
      <c r="L201" s="189"/>
      <c r="M201" s="195"/>
      <c r="N201" s="196"/>
      <c r="O201" s="196"/>
      <c r="P201" s="196"/>
      <c r="Q201" s="196"/>
      <c r="R201" s="196"/>
      <c r="S201" s="196"/>
      <c r="T201" s="197"/>
      <c r="AT201" s="191" t="s">
        <v>292</v>
      </c>
      <c r="AU201" s="191" t="s">
        <v>84</v>
      </c>
      <c r="AV201" s="11" t="s">
        <v>84</v>
      </c>
      <c r="AW201" s="11" t="s">
        <v>37</v>
      </c>
      <c r="AX201" s="11" t="s">
        <v>74</v>
      </c>
      <c r="AY201" s="191" t="s">
        <v>285</v>
      </c>
    </row>
    <row r="202" spans="2:65" s="11" customFormat="1">
      <c r="B202" s="189"/>
      <c r="D202" s="190" t="s">
        <v>292</v>
      </c>
      <c r="E202" s="191" t="s">
        <v>5</v>
      </c>
      <c r="F202" s="192" t="s">
        <v>307</v>
      </c>
      <c r="H202" s="193">
        <v>-28.94</v>
      </c>
      <c r="I202" s="194"/>
      <c r="K202" s="398"/>
      <c r="L202" s="189"/>
      <c r="M202" s="195"/>
      <c r="N202" s="196"/>
      <c r="O202" s="196"/>
      <c r="P202" s="196"/>
      <c r="Q202" s="196"/>
      <c r="R202" s="196"/>
      <c r="S202" s="196"/>
      <c r="T202" s="197"/>
      <c r="AT202" s="191" t="s">
        <v>292</v>
      </c>
      <c r="AU202" s="191" t="s">
        <v>84</v>
      </c>
      <c r="AV202" s="11" t="s">
        <v>84</v>
      </c>
      <c r="AW202" s="11" t="s">
        <v>37</v>
      </c>
      <c r="AX202" s="11" t="s">
        <v>74</v>
      </c>
      <c r="AY202" s="191" t="s">
        <v>285</v>
      </c>
    </row>
    <row r="203" spans="2:65" s="12" customFormat="1">
      <c r="B203" s="198"/>
      <c r="D203" s="190" t="s">
        <v>292</v>
      </c>
      <c r="E203" s="199" t="s">
        <v>5</v>
      </c>
      <c r="F203" s="200" t="s">
        <v>299</v>
      </c>
      <c r="H203" s="201" t="s">
        <v>5</v>
      </c>
      <c r="I203" s="202"/>
      <c r="K203" s="399"/>
      <c r="L203" s="198"/>
      <c r="M203" s="203"/>
      <c r="N203" s="204"/>
      <c r="O203" s="204"/>
      <c r="P203" s="204"/>
      <c r="Q203" s="204"/>
      <c r="R203" s="204"/>
      <c r="S203" s="204"/>
      <c r="T203" s="205"/>
      <c r="AT203" s="201" t="s">
        <v>292</v>
      </c>
      <c r="AU203" s="201" t="s">
        <v>84</v>
      </c>
      <c r="AV203" s="12" t="s">
        <v>82</v>
      </c>
      <c r="AW203" s="12" t="s">
        <v>37</v>
      </c>
      <c r="AX203" s="12" t="s">
        <v>74</v>
      </c>
      <c r="AY203" s="201" t="s">
        <v>285</v>
      </c>
    </row>
    <row r="204" spans="2:65" s="11" customFormat="1">
      <c r="B204" s="189"/>
      <c r="D204" s="190" t="s">
        <v>292</v>
      </c>
      <c r="E204" s="191" t="s">
        <v>5</v>
      </c>
      <c r="F204" s="192" t="s">
        <v>308</v>
      </c>
      <c r="H204" s="193">
        <v>-8.1760000000000002</v>
      </c>
      <c r="I204" s="194"/>
      <c r="K204" s="398"/>
      <c r="L204" s="189"/>
      <c r="M204" s="195"/>
      <c r="N204" s="196"/>
      <c r="O204" s="196"/>
      <c r="P204" s="196"/>
      <c r="Q204" s="196"/>
      <c r="R204" s="196"/>
      <c r="S204" s="196"/>
      <c r="T204" s="197"/>
      <c r="AT204" s="191" t="s">
        <v>292</v>
      </c>
      <c r="AU204" s="191" t="s">
        <v>84</v>
      </c>
      <c r="AV204" s="11" t="s">
        <v>84</v>
      </c>
      <c r="AW204" s="11" t="s">
        <v>37</v>
      </c>
      <c r="AX204" s="11" t="s">
        <v>74</v>
      </c>
      <c r="AY204" s="191" t="s">
        <v>285</v>
      </c>
    </row>
    <row r="205" spans="2:65" s="11" customFormat="1">
      <c r="B205" s="189"/>
      <c r="D205" s="190" t="s">
        <v>292</v>
      </c>
      <c r="E205" s="191" t="s">
        <v>5</v>
      </c>
      <c r="F205" s="192" t="s">
        <v>309</v>
      </c>
      <c r="H205" s="193">
        <v>-4.62</v>
      </c>
      <c r="I205" s="194"/>
      <c r="K205" s="398"/>
      <c r="L205" s="189"/>
      <c r="M205" s="195"/>
      <c r="N205" s="196"/>
      <c r="O205" s="196"/>
      <c r="P205" s="196"/>
      <c r="Q205" s="196"/>
      <c r="R205" s="196"/>
      <c r="S205" s="196"/>
      <c r="T205" s="197"/>
      <c r="AT205" s="191" t="s">
        <v>292</v>
      </c>
      <c r="AU205" s="191" t="s">
        <v>84</v>
      </c>
      <c r="AV205" s="11" t="s">
        <v>84</v>
      </c>
      <c r="AW205" s="11" t="s">
        <v>37</v>
      </c>
      <c r="AX205" s="11" t="s">
        <v>74</v>
      </c>
      <c r="AY205" s="191" t="s">
        <v>285</v>
      </c>
    </row>
    <row r="206" spans="2:65" s="13" customFormat="1">
      <c r="B206" s="206"/>
      <c r="D206" s="190" t="s">
        <v>292</v>
      </c>
      <c r="E206" s="207" t="s">
        <v>5</v>
      </c>
      <c r="F206" s="208" t="s">
        <v>310</v>
      </c>
      <c r="H206" s="209">
        <v>23.968</v>
      </c>
      <c r="I206" s="210"/>
      <c r="K206" s="400"/>
      <c r="L206" s="206"/>
      <c r="M206" s="211"/>
      <c r="N206" s="212"/>
      <c r="O206" s="212"/>
      <c r="P206" s="212"/>
      <c r="Q206" s="212"/>
      <c r="R206" s="212"/>
      <c r="S206" s="212"/>
      <c r="T206" s="213"/>
      <c r="AT206" s="214" t="s">
        <v>292</v>
      </c>
      <c r="AU206" s="214" t="s">
        <v>84</v>
      </c>
      <c r="AV206" s="13" t="s">
        <v>291</v>
      </c>
      <c r="AW206" s="13" t="s">
        <v>37</v>
      </c>
      <c r="AX206" s="13" t="s">
        <v>82</v>
      </c>
      <c r="AY206" s="214" t="s">
        <v>285</v>
      </c>
    </row>
    <row r="207" spans="2:65" s="10" customFormat="1" ht="14.4">
      <c r="B207" s="162"/>
      <c r="D207" s="173" t="s">
        <v>73</v>
      </c>
      <c r="E207" s="174" t="s">
        <v>84</v>
      </c>
      <c r="F207" s="174" t="s">
        <v>311</v>
      </c>
      <c r="I207" s="165"/>
      <c r="J207" s="175">
        <f>BK207</f>
        <v>0</v>
      </c>
      <c r="K207" s="401"/>
      <c r="L207" s="162"/>
      <c r="M207" s="167"/>
      <c r="N207" s="168"/>
      <c r="O207" s="168"/>
      <c r="P207" s="169">
        <f>SUM(P208:P221)</f>
        <v>0</v>
      </c>
      <c r="Q207" s="168"/>
      <c r="R207" s="169">
        <f>SUM(R208:R221)</f>
        <v>0</v>
      </c>
      <c r="S207" s="168"/>
      <c r="T207" s="170">
        <f>SUM(T208:T221)</f>
        <v>0</v>
      </c>
      <c r="AR207" s="163" t="s">
        <v>82</v>
      </c>
      <c r="AT207" s="171" t="s">
        <v>73</v>
      </c>
      <c r="AU207" s="171" t="s">
        <v>82</v>
      </c>
      <c r="AY207" s="163" t="s">
        <v>285</v>
      </c>
      <c r="BK207" s="172">
        <f>SUM(BK208:BK221)</f>
        <v>0</v>
      </c>
    </row>
    <row r="208" spans="2:65" s="1" customFormat="1">
      <c r="B208" s="176"/>
      <c r="C208" s="177" t="s">
        <v>84</v>
      </c>
      <c r="D208" s="177" t="s">
        <v>287</v>
      </c>
      <c r="E208" s="178" t="s">
        <v>312</v>
      </c>
      <c r="F208" s="179" t="s">
        <v>313</v>
      </c>
      <c r="G208" s="180" t="s">
        <v>290</v>
      </c>
      <c r="H208" s="181">
        <v>1.48</v>
      </c>
      <c r="I208" s="182"/>
      <c r="J208" s="183">
        <f>ROUND(I208*H208,2)</f>
        <v>0</v>
      </c>
      <c r="K208" s="402" t="s">
        <v>5584</v>
      </c>
      <c r="L208" s="42"/>
      <c r="M208" s="184" t="s">
        <v>5</v>
      </c>
      <c r="N208" s="185" t="s">
        <v>45</v>
      </c>
      <c r="O208" s="43"/>
      <c r="P208" s="186">
        <f>O208*H208</f>
        <v>0</v>
      </c>
      <c r="Q208" s="186">
        <v>0</v>
      </c>
      <c r="R208" s="186">
        <f>Q208*H208</f>
        <v>0</v>
      </c>
      <c r="S208" s="186">
        <v>0</v>
      </c>
      <c r="T208" s="187">
        <f>S208*H208</f>
        <v>0</v>
      </c>
      <c r="AR208" s="25" t="s">
        <v>291</v>
      </c>
      <c r="AT208" s="25" t="s">
        <v>287</v>
      </c>
      <c r="AU208" s="25" t="s">
        <v>84</v>
      </c>
      <c r="AY208" s="25" t="s">
        <v>285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5" t="s">
        <v>82</v>
      </c>
      <c r="BK208" s="188">
        <f>ROUND(I208*H208,2)</f>
        <v>0</v>
      </c>
      <c r="BL208" s="25" t="s">
        <v>291</v>
      </c>
      <c r="BM208" s="25" t="s">
        <v>314</v>
      </c>
    </row>
    <row r="209" spans="2:65" s="11" customFormat="1">
      <c r="B209" s="189"/>
      <c r="D209" s="215" t="s">
        <v>292</v>
      </c>
      <c r="E209" s="216" t="s">
        <v>5</v>
      </c>
      <c r="F209" s="217" t="s">
        <v>315</v>
      </c>
      <c r="H209" s="218">
        <v>1.48</v>
      </c>
      <c r="I209" s="194"/>
      <c r="K209" s="398"/>
      <c r="L209" s="189"/>
      <c r="M209" s="195"/>
      <c r="N209" s="196"/>
      <c r="O209" s="196"/>
      <c r="P209" s="196"/>
      <c r="Q209" s="196"/>
      <c r="R209" s="196"/>
      <c r="S209" s="196"/>
      <c r="T209" s="197"/>
      <c r="AT209" s="191" t="s">
        <v>292</v>
      </c>
      <c r="AU209" s="191" t="s">
        <v>84</v>
      </c>
      <c r="AV209" s="11" t="s">
        <v>84</v>
      </c>
      <c r="AW209" s="11" t="s">
        <v>37</v>
      </c>
      <c r="AX209" s="11" t="s">
        <v>82</v>
      </c>
      <c r="AY209" s="191" t="s">
        <v>285</v>
      </c>
    </row>
    <row r="210" spans="2:65" s="1" customFormat="1" ht="24">
      <c r="B210" s="176"/>
      <c r="C210" s="177" t="s">
        <v>142</v>
      </c>
      <c r="D210" s="177" t="s">
        <v>287</v>
      </c>
      <c r="E210" s="178" t="s">
        <v>316</v>
      </c>
      <c r="F210" s="179" t="s">
        <v>317</v>
      </c>
      <c r="G210" s="180" t="s">
        <v>318</v>
      </c>
      <c r="H210" s="181">
        <v>224.262</v>
      </c>
      <c r="I210" s="182"/>
      <c r="J210" s="183">
        <f>ROUND(I210*H210,2)</f>
        <v>0</v>
      </c>
      <c r="K210" s="397" t="s">
        <v>5585</v>
      </c>
      <c r="L210" s="42"/>
      <c r="M210" s="184" t="s">
        <v>5</v>
      </c>
      <c r="N210" s="185" t="s">
        <v>45</v>
      </c>
      <c r="O210" s="43"/>
      <c r="P210" s="186">
        <f>O210*H210</f>
        <v>0</v>
      </c>
      <c r="Q210" s="186">
        <v>0</v>
      </c>
      <c r="R210" s="186">
        <f>Q210*H210</f>
        <v>0</v>
      </c>
      <c r="S210" s="186">
        <v>0</v>
      </c>
      <c r="T210" s="187">
        <f>S210*H210</f>
        <v>0</v>
      </c>
      <c r="AR210" s="25" t="s">
        <v>291</v>
      </c>
      <c r="AT210" s="25" t="s">
        <v>287</v>
      </c>
      <c r="AU210" s="25" t="s">
        <v>84</v>
      </c>
      <c r="AY210" s="25" t="s">
        <v>285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25" t="s">
        <v>82</v>
      </c>
      <c r="BK210" s="188">
        <f>ROUND(I210*H210,2)</f>
        <v>0</v>
      </c>
      <c r="BL210" s="25" t="s">
        <v>291</v>
      </c>
      <c r="BM210" s="25" t="s">
        <v>319</v>
      </c>
    </row>
    <row r="211" spans="2:65" s="11" customFormat="1">
      <c r="B211" s="189"/>
      <c r="D211" s="190" t="s">
        <v>292</v>
      </c>
      <c r="E211" s="191" t="s">
        <v>5</v>
      </c>
      <c r="F211" s="192" t="s">
        <v>320</v>
      </c>
      <c r="H211" s="193">
        <v>107.262</v>
      </c>
      <c r="I211" s="194"/>
      <c r="K211" s="398"/>
      <c r="L211" s="189"/>
      <c r="M211" s="195"/>
      <c r="N211" s="196"/>
      <c r="O211" s="196"/>
      <c r="P211" s="196"/>
      <c r="Q211" s="196"/>
      <c r="R211" s="196"/>
      <c r="S211" s="196"/>
      <c r="T211" s="197"/>
      <c r="AT211" s="191" t="s">
        <v>292</v>
      </c>
      <c r="AU211" s="191" t="s">
        <v>84</v>
      </c>
      <c r="AV211" s="11" t="s">
        <v>84</v>
      </c>
      <c r="AW211" s="11" t="s">
        <v>37</v>
      </c>
      <c r="AX211" s="11" t="s">
        <v>74</v>
      </c>
      <c r="AY211" s="191" t="s">
        <v>285</v>
      </c>
    </row>
    <row r="212" spans="2:65" s="11" customFormat="1">
      <c r="B212" s="189"/>
      <c r="D212" s="190" t="s">
        <v>292</v>
      </c>
      <c r="E212" s="191" t="s">
        <v>5</v>
      </c>
      <c r="F212" s="192" t="s">
        <v>321</v>
      </c>
      <c r="H212" s="193">
        <v>15.3</v>
      </c>
      <c r="I212" s="194"/>
      <c r="K212" s="398"/>
      <c r="L212" s="189"/>
      <c r="M212" s="195"/>
      <c r="N212" s="196"/>
      <c r="O212" s="196"/>
      <c r="P212" s="196"/>
      <c r="Q212" s="196"/>
      <c r="R212" s="196"/>
      <c r="S212" s="196"/>
      <c r="T212" s="197"/>
      <c r="AT212" s="191" t="s">
        <v>292</v>
      </c>
      <c r="AU212" s="191" t="s">
        <v>84</v>
      </c>
      <c r="AV212" s="11" t="s">
        <v>84</v>
      </c>
      <c r="AW212" s="11" t="s">
        <v>37</v>
      </c>
      <c r="AX212" s="11" t="s">
        <v>74</v>
      </c>
      <c r="AY212" s="191" t="s">
        <v>285</v>
      </c>
    </row>
    <row r="213" spans="2:65" s="11" customFormat="1">
      <c r="B213" s="189"/>
      <c r="D213" s="190" t="s">
        <v>292</v>
      </c>
      <c r="E213" s="191" t="s">
        <v>5</v>
      </c>
      <c r="F213" s="192" t="s">
        <v>322</v>
      </c>
      <c r="H213" s="193">
        <v>20.399999999999999</v>
      </c>
      <c r="I213" s="194"/>
      <c r="K213" s="398"/>
      <c r="L213" s="189"/>
      <c r="M213" s="195"/>
      <c r="N213" s="196"/>
      <c r="O213" s="196"/>
      <c r="P213" s="196"/>
      <c r="Q213" s="196"/>
      <c r="R213" s="196"/>
      <c r="S213" s="196"/>
      <c r="T213" s="197"/>
      <c r="AT213" s="191" t="s">
        <v>292</v>
      </c>
      <c r="AU213" s="191" t="s">
        <v>84</v>
      </c>
      <c r="AV213" s="11" t="s">
        <v>84</v>
      </c>
      <c r="AW213" s="11" t="s">
        <v>37</v>
      </c>
      <c r="AX213" s="11" t="s">
        <v>74</v>
      </c>
      <c r="AY213" s="191" t="s">
        <v>285</v>
      </c>
    </row>
    <row r="214" spans="2:65" s="11" customFormat="1">
      <c r="B214" s="189"/>
      <c r="D214" s="190" t="s">
        <v>292</v>
      </c>
      <c r="E214" s="191" t="s">
        <v>5</v>
      </c>
      <c r="F214" s="192" t="s">
        <v>323</v>
      </c>
      <c r="H214" s="193">
        <v>11.3</v>
      </c>
      <c r="I214" s="194"/>
      <c r="K214" s="398"/>
      <c r="L214" s="189"/>
      <c r="M214" s="195"/>
      <c r="N214" s="196"/>
      <c r="O214" s="196"/>
      <c r="P214" s="196"/>
      <c r="Q214" s="196"/>
      <c r="R214" s="196"/>
      <c r="S214" s="196"/>
      <c r="T214" s="197"/>
      <c r="AT214" s="191" t="s">
        <v>292</v>
      </c>
      <c r="AU214" s="191" t="s">
        <v>84</v>
      </c>
      <c r="AV214" s="11" t="s">
        <v>84</v>
      </c>
      <c r="AW214" s="11" t="s">
        <v>37</v>
      </c>
      <c r="AX214" s="11" t="s">
        <v>74</v>
      </c>
      <c r="AY214" s="191" t="s">
        <v>285</v>
      </c>
    </row>
    <row r="215" spans="2:65" s="11" customFormat="1">
      <c r="B215" s="189"/>
      <c r="D215" s="190" t="s">
        <v>292</v>
      </c>
      <c r="E215" s="191" t="s">
        <v>5</v>
      </c>
      <c r="F215" s="192" t="s">
        <v>324</v>
      </c>
      <c r="H215" s="193">
        <v>20</v>
      </c>
      <c r="I215" s="194"/>
      <c r="K215" s="398"/>
      <c r="L215" s="189"/>
      <c r="M215" s="195"/>
      <c r="N215" s="196"/>
      <c r="O215" s="196"/>
      <c r="P215" s="196"/>
      <c r="Q215" s="196"/>
      <c r="R215" s="196"/>
      <c r="S215" s="196"/>
      <c r="T215" s="197"/>
      <c r="AT215" s="191" t="s">
        <v>292</v>
      </c>
      <c r="AU215" s="191" t="s">
        <v>84</v>
      </c>
      <c r="AV215" s="11" t="s">
        <v>84</v>
      </c>
      <c r="AW215" s="11" t="s">
        <v>37</v>
      </c>
      <c r="AX215" s="11" t="s">
        <v>74</v>
      </c>
      <c r="AY215" s="191" t="s">
        <v>285</v>
      </c>
    </row>
    <row r="216" spans="2:65" s="11" customFormat="1">
      <c r="B216" s="189"/>
      <c r="D216" s="190" t="s">
        <v>292</v>
      </c>
      <c r="E216" s="191" t="s">
        <v>5</v>
      </c>
      <c r="F216" s="192" t="s">
        <v>325</v>
      </c>
      <c r="H216" s="193">
        <v>50</v>
      </c>
      <c r="I216" s="194"/>
      <c r="K216" s="398"/>
      <c r="L216" s="189"/>
      <c r="M216" s="195"/>
      <c r="N216" s="196"/>
      <c r="O216" s="196"/>
      <c r="P216" s="196"/>
      <c r="Q216" s="196"/>
      <c r="R216" s="196"/>
      <c r="S216" s="196"/>
      <c r="T216" s="197"/>
      <c r="AT216" s="191" t="s">
        <v>292</v>
      </c>
      <c r="AU216" s="191" t="s">
        <v>84</v>
      </c>
      <c r="AV216" s="11" t="s">
        <v>84</v>
      </c>
      <c r="AW216" s="11" t="s">
        <v>37</v>
      </c>
      <c r="AX216" s="11" t="s">
        <v>74</v>
      </c>
      <c r="AY216" s="191" t="s">
        <v>285</v>
      </c>
    </row>
    <row r="217" spans="2:65" s="13" customFormat="1">
      <c r="B217" s="206"/>
      <c r="D217" s="215" t="s">
        <v>292</v>
      </c>
      <c r="E217" s="219" t="s">
        <v>5</v>
      </c>
      <c r="F217" s="220" t="s">
        <v>310</v>
      </c>
      <c r="H217" s="221">
        <v>224.262</v>
      </c>
      <c r="I217" s="210"/>
      <c r="K217" s="400"/>
      <c r="L217" s="206"/>
      <c r="M217" s="211"/>
      <c r="N217" s="212"/>
      <c r="O217" s="212"/>
      <c r="P217" s="212"/>
      <c r="Q217" s="212"/>
      <c r="R217" s="212"/>
      <c r="S217" s="212"/>
      <c r="T217" s="213"/>
      <c r="AT217" s="214" t="s">
        <v>292</v>
      </c>
      <c r="AU217" s="214" t="s">
        <v>84</v>
      </c>
      <c r="AV217" s="13" t="s">
        <v>291</v>
      </c>
      <c r="AW217" s="13" t="s">
        <v>37</v>
      </c>
      <c r="AX217" s="13" t="s">
        <v>82</v>
      </c>
      <c r="AY217" s="214" t="s">
        <v>285</v>
      </c>
    </row>
    <row r="218" spans="2:65" s="1" customFormat="1">
      <c r="B218" s="176"/>
      <c r="C218" s="177" t="s">
        <v>291</v>
      </c>
      <c r="D218" s="177" t="s">
        <v>287</v>
      </c>
      <c r="E218" s="178" t="s">
        <v>326</v>
      </c>
      <c r="F218" s="179" t="s">
        <v>327</v>
      </c>
      <c r="G218" s="180" t="s">
        <v>328</v>
      </c>
      <c r="H218" s="181">
        <v>239</v>
      </c>
      <c r="I218" s="182"/>
      <c r="J218" s="183">
        <f>ROUND(I218*H218,2)</f>
        <v>0</v>
      </c>
      <c r="K218" s="402" t="s">
        <v>5584</v>
      </c>
      <c r="L218" s="42"/>
      <c r="M218" s="184" t="s">
        <v>5</v>
      </c>
      <c r="N218" s="185" t="s">
        <v>45</v>
      </c>
      <c r="O218" s="43"/>
      <c r="P218" s="186">
        <f>O218*H218</f>
        <v>0</v>
      </c>
      <c r="Q218" s="186">
        <v>0</v>
      </c>
      <c r="R218" s="186">
        <f>Q218*H218</f>
        <v>0</v>
      </c>
      <c r="S218" s="186">
        <v>0</v>
      </c>
      <c r="T218" s="187">
        <f>S218*H218</f>
        <v>0</v>
      </c>
      <c r="AR218" s="25" t="s">
        <v>291</v>
      </c>
      <c r="AT218" s="25" t="s">
        <v>287</v>
      </c>
      <c r="AU218" s="25" t="s">
        <v>84</v>
      </c>
      <c r="AY218" s="25" t="s">
        <v>285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25" t="s">
        <v>82</v>
      </c>
      <c r="BK218" s="188">
        <f>ROUND(I218*H218,2)</f>
        <v>0</v>
      </c>
      <c r="BL218" s="25" t="s">
        <v>291</v>
      </c>
      <c r="BM218" s="25" t="s">
        <v>329</v>
      </c>
    </row>
    <row r="219" spans="2:65" s="1" customFormat="1">
      <c r="B219" s="176"/>
      <c r="C219" s="177" t="s">
        <v>330</v>
      </c>
      <c r="D219" s="177" t="s">
        <v>287</v>
      </c>
      <c r="E219" s="178" t="s">
        <v>331</v>
      </c>
      <c r="F219" s="179" t="s">
        <v>332</v>
      </c>
      <c r="G219" s="180" t="s">
        <v>328</v>
      </c>
      <c r="H219" s="181">
        <v>20</v>
      </c>
      <c r="I219" s="182"/>
      <c r="J219" s="183">
        <f>ROUND(I219*H219,2)</f>
        <v>0</v>
      </c>
      <c r="K219" s="402" t="s">
        <v>5584</v>
      </c>
      <c r="L219" s="42"/>
      <c r="M219" s="184" t="s">
        <v>5</v>
      </c>
      <c r="N219" s="185" t="s">
        <v>45</v>
      </c>
      <c r="O219" s="43"/>
      <c r="P219" s="186">
        <f>O219*H219</f>
        <v>0</v>
      </c>
      <c r="Q219" s="186">
        <v>0</v>
      </c>
      <c r="R219" s="186">
        <f>Q219*H219</f>
        <v>0</v>
      </c>
      <c r="S219" s="186">
        <v>0</v>
      </c>
      <c r="T219" s="187">
        <f>S219*H219</f>
        <v>0</v>
      </c>
      <c r="AR219" s="25" t="s">
        <v>291</v>
      </c>
      <c r="AT219" s="25" t="s">
        <v>287</v>
      </c>
      <c r="AU219" s="25" t="s">
        <v>84</v>
      </c>
      <c r="AY219" s="25" t="s">
        <v>285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25" t="s">
        <v>82</v>
      </c>
      <c r="BK219" s="188">
        <f>ROUND(I219*H219,2)</f>
        <v>0</v>
      </c>
      <c r="BL219" s="25" t="s">
        <v>291</v>
      </c>
      <c r="BM219" s="25" t="s">
        <v>333</v>
      </c>
    </row>
    <row r="220" spans="2:65" s="1" customFormat="1">
      <c r="B220" s="176"/>
      <c r="C220" s="177" t="s">
        <v>334</v>
      </c>
      <c r="D220" s="177" t="s">
        <v>287</v>
      </c>
      <c r="E220" s="178" t="s">
        <v>335</v>
      </c>
      <c r="F220" s="179" t="s">
        <v>336</v>
      </c>
      <c r="G220" s="180" t="s">
        <v>328</v>
      </c>
      <c r="H220" s="181">
        <v>60</v>
      </c>
      <c r="I220" s="182"/>
      <c r="J220" s="183">
        <f>ROUND(I220*H220,2)</f>
        <v>0</v>
      </c>
      <c r="K220" s="402" t="s">
        <v>5584</v>
      </c>
      <c r="L220" s="42"/>
      <c r="M220" s="184" t="s">
        <v>5</v>
      </c>
      <c r="N220" s="185" t="s">
        <v>45</v>
      </c>
      <c r="O220" s="43"/>
      <c r="P220" s="186">
        <f>O220*H220</f>
        <v>0</v>
      </c>
      <c r="Q220" s="186">
        <v>0</v>
      </c>
      <c r="R220" s="186">
        <f>Q220*H220</f>
        <v>0</v>
      </c>
      <c r="S220" s="186">
        <v>0</v>
      </c>
      <c r="T220" s="187">
        <f>S220*H220</f>
        <v>0</v>
      </c>
      <c r="AR220" s="25" t="s">
        <v>291</v>
      </c>
      <c r="AT220" s="25" t="s">
        <v>287</v>
      </c>
      <c r="AU220" s="25" t="s">
        <v>84</v>
      </c>
      <c r="AY220" s="25" t="s">
        <v>285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5" t="s">
        <v>82</v>
      </c>
      <c r="BK220" s="188">
        <f>ROUND(I220*H220,2)</f>
        <v>0</v>
      </c>
      <c r="BL220" s="25" t="s">
        <v>291</v>
      </c>
      <c r="BM220" s="25" t="s">
        <v>337</v>
      </c>
    </row>
    <row r="221" spans="2:65" s="1" customFormat="1">
      <c r="B221" s="176"/>
      <c r="C221" s="177" t="s">
        <v>338</v>
      </c>
      <c r="D221" s="177" t="s">
        <v>287</v>
      </c>
      <c r="E221" s="178" t="s">
        <v>339</v>
      </c>
      <c r="F221" s="179" t="s">
        <v>340</v>
      </c>
      <c r="G221" s="180" t="s">
        <v>328</v>
      </c>
      <c r="H221" s="181">
        <v>216</v>
      </c>
      <c r="I221" s="182"/>
      <c r="J221" s="183">
        <f>ROUND(I221*H221,2)</f>
        <v>0</v>
      </c>
      <c r="K221" s="402" t="s">
        <v>5584</v>
      </c>
      <c r="L221" s="42"/>
      <c r="M221" s="184" t="s">
        <v>5</v>
      </c>
      <c r="N221" s="185" t="s">
        <v>45</v>
      </c>
      <c r="O221" s="43"/>
      <c r="P221" s="186">
        <f>O221*H221</f>
        <v>0</v>
      </c>
      <c r="Q221" s="186">
        <v>0</v>
      </c>
      <c r="R221" s="186">
        <f>Q221*H221</f>
        <v>0</v>
      </c>
      <c r="S221" s="186">
        <v>0</v>
      </c>
      <c r="T221" s="187">
        <f>S221*H221</f>
        <v>0</v>
      </c>
      <c r="AR221" s="25" t="s">
        <v>291</v>
      </c>
      <c r="AT221" s="25" t="s">
        <v>287</v>
      </c>
      <c r="AU221" s="25" t="s">
        <v>84</v>
      </c>
      <c r="AY221" s="25" t="s">
        <v>285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25" t="s">
        <v>82</v>
      </c>
      <c r="BK221" s="188">
        <f>ROUND(I221*H221,2)</f>
        <v>0</v>
      </c>
      <c r="BL221" s="25" t="s">
        <v>291</v>
      </c>
      <c r="BM221" s="25" t="s">
        <v>341</v>
      </c>
    </row>
    <row r="222" spans="2:65" s="10" customFormat="1" ht="14.4">
      <c r="B222" s="162"/>
      <c r="D222" s="173" t="s">
        <v>73</v>
      </c>
      <c r="E222" s="174" t="s">
        <v>142</v>
      </c>
      <c r="F222" s="174" t="s">
        <v>342</v>
      </c>
      <c r="I222" s="165"/>
      <c r="J222" s="175">
        <f>BK222</f>
        <v>0</v>
      </c>
      <c r="K222" s="401"/>
      <c r="L222" s="162"/>
      <c r="M222" s="167"/>
      <c r="N222" s="168"/>
      <c r="O222" s="168"/>
      <c r="P222" s="169">
        <f>SUM(P223:P237)</f>
        <v>0</v>
      </c>
      <c r="Q222" s="168"/>
      <c r="R222" s="169">
        <f>SUM(R223:R237)</f>
        <v>0.86834</v>
      </c>
      <c r="S222" s="168"/>
      <c r="T222" s="170">
        <f>SUM(T223:T237)</f>
        <v>0</v>
      </c>
      <c r="AR222" s="163" t="s">
        <v>82</v>
      </c>
      <c r="AT222" s="171" t="s">
        <v>73</v>
      </c>
      <c r="AU222" s="171" t="s">
        <v>82</v>
      </c>
      <c r="AY222" s="163" t="s">
        <v>285</v>
      </c>
      <c r="BK222" s="172">
        <f>SUM(BK223:BK237)</f>
        <v>0</v>
      </c>
    </row>
    <row r="223" spans="2:65" s="1" customFormat="1" ht="24">
      <c r="B223" s="176"/>
      <c r="C223" s="177" t="s">
        <v>314</v>
      </c>
      <c r="D223" s="177" t="s">
        <v>287</v>
      </c>
      <c r="E223" s="178" t="s">
        <v>343</v>
      </c>
      <c r="F223" s="179" t="s">
        <v>344</v>
      </c>
      <c r="G223" s="180" t="s">
        <v>328</v>
      </c>
      <c r="H223" s="181">
        <v>5.0880000000000001</v>
      </c>
      <c r="I223" s="182"/>
      <c r="J223" s="183">
        <f>ROUND(I223*H223,2)</f>
        <v>0</v>
      </c>
      <c r="K223" s="397" t="s">
        <v>5585</v>
      </c>
      <c r="L223" s="42"/>
      <c r="M223" s="184" t="s">
        <v>5</v>
      </c>
      <c r="N223" s="185" t="s">
        <v>45</v>
      </c>
      <c r="O223" s="43"/>
      <c r="P223" s="186">
        <f>O223*H223</f>
        <v>0</v>
      </c>
      <c r="Q223" s="186">
        <v>0</v>
      </c>
      <c r="R223" s="186">
        <f>Q223*H223</f>
        <v>0</v>
      </c>
      <c r="S223" s="186">
        <v>0</v>
      </c>
      <c r="T223" s="187">
        <f>S223*H223</f>
        <v>0</v>
      </c>
      <c r="AR223" s="25" t="s">
        <v>291</v>
      </c>
      <c r="AT223" s="25" t="s">
        <v>287</v>
      </c>
      <c r="AU223" s="25" t="s">
        <v>84</v>
      </c>
      <c r="AY223" s="25" t="s">
        <v>285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5" t="s">
        <v>82</v>
      </c>
      <c r="BK223" s="188">
        <f>ROUND(I223*H223,2)</f>
        <v>0</v>
      </c>
      <c r="BL223" s="25" t="s">
        <v>291</v>
      </c>
      <c r="BM223" s="25" t="s">
        <v>345</v>
      </c>
    </row>
    <row r="224" spans="2:65" s="11" customFormat="1">
      <c r="B224" s="189"/>
      <c r="D224" s="190" t="s">
        <v>292</v>
      </c>
      <c r="E224" s="191" t="s">
        <v>5</v>
      </c>
      <c r="F224" s="192" t="s">
        <v>346</v>
      </c>
      <c r="H224" s="193">
        <v>6.8879999999999999</v>
      </c>
      <c r="I224" s="194"/>
      <c r="K224" s="398"/>
      <c r="L224" s="189"/>
      <c r="M224" s="195"/>
      <c r="N224" s="196"/>
      <c r="O224" s="196"/>
      <c r="P224" s="196"/>
      <c r="Q224" s="196"/>
      <c r="R224" s="196"/>
      <c r="S224" s="196"/>
      <c r="T224" s="197"/>
      <c r="AT224" s="191" t="s">
        <v>292</v>
      </c>
      <c r="AU224" s="191" t="s">
        <v>84</v>
      </c>
      <c r="AV224" s="11" t="s">
        <v>84</v>
      </c>
      <c r="AW224" s="11" t="s">
        <v>37</v>
      </c>
      <c r="AX224" s="11" t="s">
        <v>74</v>
      </c>
      <c r="AY224" s="191" t="s">
        <v>285</v>
      </c>
    </row>
    <row r="225" spans="2:65" s="11" customFormat="1">
      <c r="B225" s="189"/>
      <c r="D225" s="190" t="s">
        <v>292</v>
      </c>
      <c r="E225" s="191" t="s">
        <v>5</v>
      </c>
      <c r="F225" s="192" t="s">
        <v>347</v>
      </c>
      <c r="H225" s="193">
        <v>-1.8</v>
      </c>
      <c r="I225" s="194"/>
      <c r="K225" s="398"/>
      <c r="L225" s="189"/>
      <c r="M225" s="195"/>
      <c r="N225" s="196"/>
      <c r="O225" s="196"/>
      <c r="P225" s="196"/>
      <c r="Q225" s="196"/>
      <c r="R225" s="196"/>
      <c r="S225" s="196"/>
      <c r="T225" s="197"/>
      <c r="AT225" s="191" t="s">
        <v>292</v>
      </c>
      <c r="AU225" s="191" t="s">
        <v>84</v>
      </c>
      <c r="AV225" s="11" t="s">
        <v>84</v>
      </c>
      <c r="AW225" s="11" t="s">
        <v>37</v>
      </c>
      <c r="AX225" s="11" t="s">
        <v>74</v>
      </c>
      <c r="AY225" s="191" t="s">
        <v>285</v>
      </c>
    </row>
    <row r="226" spans="2:65" s="13" customFormat="1">
      <c r="B226" s="206"/>
      <c r="D226" s="215" t="s">
        <v>292</v>
      </c>
      <c r="E226" s="219" t="s">
        <v>5</v>
      </c>
      <c r="F226" s="220" t="s">
        <v>310</v>
      </c>
      <c r="H226" s="221">
        <v>5.0880000000000001</v>
      </c>
      <c r="I226" s="210"/>
      <c r="K226" s="400"/>
      <c r="L226" s="206"/>
      <c r="M226" s="211"/>
      <c r="N226" s="212"/>
      <c r="O226" s="212"/>
      <c r="P226" s="212"/>
      <c r="Q226" s="212"/>
      <c r="R226" s="212"/>
      <c r="S226" s="212"/>
      <c r="T226" s="213"/>
      <c r="AT226" s="214" t="s">
        <v>292</v>
      </c>
      <c r="AU226" s="214" t="s">
        <v>84</v>
      </c>
      <c r="AV226" s="13" t="s">
        <v>291</v>
      </c>
      <c r="AW226" s="13" t="s">
        <v>37</v>
      </c>
      <c r="AX226" s="13" t="s">
        <v>82</v>
      </c>
      <c r="AY226" s="214" t="s">
        <v>285</v>
      </c>
    </row>
    <row r="227" spans="2:65" s="1" customFormat="1" ht="36">
      <c r="B227" s="176"/>
      <c r="C227" s="177" t="s">
        <v>348</v>
      </c>
      <c r="D227" s="177" t="s">
        <v>287</v>
      </c>
      <c r="E227" s="178" t="s">
        <v>349</v>
      </c>
      <c r="F227" s="179" t="s">
        <v>350</v>
      </c>
      <c r="G227" s="180" t="s">
        <v>328</v>
      </c>
      <c r="H227" s="181">
        <v>22</v>
      </c>
      <c r="I227" s="182"/>
      <c r="J227" s="183">
        <f>ROUND(I227*H227,2)</f>
        <v>0</v>
      </c>
      <c r="K227" s="403" t="s">
        <v>5585</v>
      </c>
      <c r="L227" s="42"/>
      <c r="M227" s="184" t="s">
        <v>5</v>
      </c>
      <c r="N227" s="185" t="s">
        <v>45</v>
      </c>
      <c r="O227" s="43"/>
      <c r="P227" s="186">
        <f>O227*H227</f>
        <v>0</v>
      </c>
      <c r="Q227" s="186">
        <v>3.9469999999999998E-2</v>
      </c>
      <c r="R227" s="186">
        <f>Q227*H227</f>
        <v>0.86834</v>
      </c>
      <c r="S227" s="186">
        <v>0</v>
      </c>
      <c r="T227" s="187">
        <f>S227*H227</f>
        <v>0</v>
      </c>
      <c r="AR227" s="25" t="s">
        <v>291</v>
      </c>
      <c r="AT227" s="25" t="s">
        <v>287</v>
      </c>
      <c r="AU227" s="25" t="s">
        <v>84</v>
      </c>
      <c r="AY227" s="25" t="s">
        <v>285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25" t="s">
        <v>82</v>
      </c>
      <c r="BK227" s="188">
        <f>ROUND(I227*H227,2)</f>
        <v>0</v>
      </c>
      <c r="BL227" s="25" t="s">
        <v>291</v>
      </c>
      <c r="BM227" s="25" t="s">
        <v>351</v>
      </c>
    </row>
    <row r="228" spans="2:65" s="12" customFormat="1">
      <c r="B228" s="198"/>
      <c r="D228" s="190" t="s">
        <v>292</v>
      </c>
      <c r="E228" s="199" t="s">
        <v>5</v>
      </c>
      <c r="F228" s="200" t="s">
        <v>352</v>
      </c>
      <c r="H228" s="201" t="s">
        <v>5</v>
      </c>
      <c r="I228" s="202"/>
      <c r="K228" s="399"/>
      <c r="L228" s="198"/>
      <c r="M228" s="203"/>
      <c r="N228" s="204"/>
      <c r="O228" s="204"/>
      <c r="P228" s="204"/>
      <c r="Q228" s="204"/>
      <c r="R228" s="204"/>
      <c r="S228" s="204"/>
      <c r="T228" s="205"/>
      <c r="AT228" s="201" t="s">
        <v>292</v>
      </c>
      <c r="AU228" s="201" t="s">
        <v>84</v>
      </c>
      <c r="AV228" s="12" t="s">
        <v>82</v>
      </c>
      <c r="AW228" s="12" t="s">
        <v>37</v>
      </c>
      <c r="AX228" s="12" t="s">
        <v>74</v>
      </c>
      <c r="AY228" s="201" t="s">
        <v>285</v>
      </c>
    </row>
    <row r="229" spans="2:65" s="11" customFormat="1">
      <c r="B229" s="189"/>
      <c r="D229" s="215" t="s">
        <v>292</v>
      </c>
      <c r="E229" s="216" t="s">
        <v>5</v>
      </c>
      <c r="F229" s="217" t="s">
        <v>353</v>
      </c>
      <c r="H229" s="218">
        <v>22</v>
      </c>
      <c r="I229" s="194"/>
      <c r="K229" s="398"/>
      <c r="L229" s="189"/>
      <c r="M229" s="195"/>
      <c r="N229" s="196"/>
      <c r="O229" s="196"/>
      <c r="P229" s="196"/>
      <c r="Q229" s="196"/>
      <c r="R229" s="196"/>
      <c r="S229" s="196"/>
      <c r="T229" s="197"/>
      <c r="AT229" s="191" t="s">
        <v>292</v>
      </c>
      <c r="AU229" s="191" t="s">
        <v>84</v>
      </c>
      <c r="AV229" s="11" t="s">
        <v>84</v>
      </c>
      <c r="AW229" s="11" t="s">
        <v>37</v>
      </c>
      <c r="AX229" s="11" t="s">
        <v>82</v>
      </c>
      <c r="AY229" s="191" t="s">
        <v>285</v>
      </c>
    </row>
    <row r="230" spans="2:65" s="1" customFormat="1">
      <c r="B230" s="176"/>
      <c r="C230" s="177" t="s">
        <v>319</v>
      </c>
      <c r="D230" s="177" t="s">
        <v>287</v>
      </c>
      <c r="E230" s="178" t="s">
        <v>354</v>
      </c>
      <c r="F230" s="179" t="s">
        <v>355</v>
      </c>
      <c r="G230" s="180" t="s">
        <v>328</v>
      </c>
      <c r="H230" s="181">
        <v>50.625999999999998</v>
      </c>
      <c r="I230" s="182"/>
      <c r="J230" s="183">
        <f>ROUND(I230*H230,2)</f>
        <v>0</v>
      </c>
      <c r="K230" s="402" t="s">
        <v>5584</v>
      </c>
      <c r="L230" s="42"/>
      <c r="M230" s="184" t="s">
        <v>5</v>
      </c>
      <c r="N230" s="185" t="s">
        <v>45</v>
      </c>
      <c r="O230" s="43"/>
      <c r="P230" s="186">
        <f>O230*H230</f>
        <v>0</v>
      </c>
      <c r="Q230" s="186">
        <v>0</v>
      </c>
      <c r="R230" s="186">
        <f>Q230*H230</f>
        <v>0</v>
      </c>
      <c r="S230" s="186">
        <v>0</v>
      </c>
      <c r="T230" s="187">
        <f>S230*H230</f>
        <v>0</v>
      </c>
      <c r="AR230" s="25" t="s">
        <v>291</v>
      </c>
      <c r="AT230" s="25" t="s">
        <v>287</v>
      </c>
      <c r="AU230" s="25" t="s">
        <v>84</v>
      </c>
      <c r="AY230" s="25" t="s">
        <v>285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5" t="s">
        <v>82</v>
      </c>
      <c r="BK230" s="188">
        <f>ROUND(I230*H230,2)</f>
        <v>0</v>
      </c>
      <c r="BL230" s="25" t="s">
        <v>291</v>
      </c>
      <c r="BM230" s="25" t="s">
        <v>356</v>
      </c>
    </row>
    <row r="231" spans="2:65" s="11" customFormat="1">
      <c r="B231" s="189"/>
      <c r="D231" s="190" t="s">
        <v>292</v>
      </c>
      <c r="E231" s="191" t="s">
        <v>5</v>
      </c>
      <c r="F231" s="192" t="s">
        <v>357</v>
      </c>
      <c r="H231" s="193">
        <v>16.489999999999998</v>
      </c>
      <c r="I231" s="194"/>
      <c r="K231" s="398"/>
      <c r="L231" s="189"/>
      <c r="M231" s="195"/>
      <c r="N231" s="196"/>
      <c r="O231" s="196"/>
      <c r="P231" s="196"/>
      <c r="Q231" s="196"/>
      <c r="R231" s="196"/>
      <c r="S231" s="196"/>
      <c r="T231" s="197"/>
      <c r="AT231" s="191" t="s">
        <v>292</v>
      </c>
      <c r="AU231" s="191" t="s">
        <v>84</v>
      </c>
      <c r="AV231" s="11" t="s">
        <v>84</v>
      </c>
      <c r="AW231" s="11" t="s">
        <v>37</v>
      </c>
      <c r="AX231" s="11" t="s">
        <v>74</v>
      </c>
      <c r="AY231" s="191" t="s">
        <v>285</v>
      </c>
    </row>
    <row r="232" spans="2:65" s="11" customFormat="1">
      <c r="B232" s="189"/>
      <c r="D232" s="190" t="s">
        <v>292</v>
      </c>
      <c r="E232" s="191" t="s">
        <v>5</v>
      </c>
      <c r="F232" s="192" t="s">
        <v>347</v>
      </c>
      <c r="H232" s="193">
        <v>-1.8</v>
      </c>
      <c r="I232" s="194"/>
      <c r="K232" s="398"/>
      <c r="L232" s="189"/>
      <c r="M232" s="195"/>
      <c r="N232" s="196"/>
      <c r="O232" s="196"/>
      <c r="P232" s="196"/>
      <c r="Q232" s="196"/>
      <c r="R232" s="196"/>
      <c r="S232" s="196"/>
      <c r="T232" s="197"/>
      <c r="AT232" s="191" t="s">
        <v>292</v>
      </c>
      <c r="AU232" s="191" t="s">
        <v>84</v>
      </c>
      <c r="AV232" s="11" t="s">
        <v>84</v>
      </c>
      <c r="AW232" s="11" t="s">
        <v>37</v>
      </c>
      <c r="AX232" s="11" t="s">
        <v>74</v>
      </c>
      <c r="AY232" s="191" t="s">
        <v>285</v>
      </c>
    </row>
    <row r="233" spans="2:65" s="11" customFormat="1">
      <c r="B233" s="189"/>
      <c r="D233" s="190" t="s">
        <v>292</v>
      </c>
      <c r="E233" s="191" t="s">
        <v>5</v>
      </c>
      <c r="F233" s="192" t="s">
        <v>358</v>
      </c>
      <c r="H233" s="193">
        <v>16.797000000000001</v>
      </c>
      <c r="I233" s="194"/>
      <c r="K233" s="398"/>
      <c r="L233" s="189"/>
      <c r="M233" s="195"/>
      <c r="N233" s="196"/>
      <c r="O233" s="196"/>
      <c r="P233" s="196"/>
      <c r="Q233" s="196"/>
      <c r="R233" s="196"/>
      <c r="S233" s="196"/>
      <c r="T233" s="197"/>
      <c r="AT233" s="191" t="s">
        <v>292</v>
      </c>
      <c r="AU233" s="191" t="s">
        <v>84</v>
      </c>
      <c r="AV233" s="11" t="s">
        <v>84</v>
      </c>
      <c r="AW233" s="11" t="s">
        <v>37</v>
      </c>
      <c r="AX233" s="11" t="s">
        <v>74</v>
      </c>
      <c r="AY233" s="191" t="s">
        <v>285</v>
      </c>
    </row>
    <row r="234" spans="2:65" s="11" customFormat="1">
      <c r="B234" s="189"/>
      <c r="D234" s="190" t="s">
        <v>292</v>
      </c>
      <c r="E234" s="191" t="s">
        <v>5</v>
      </c>
      <c r="F234" s="192" t="s">
        <v>359</v>
      </c>
      <c r="H234" s="193">
        <v>-4.8</v>
      </c>
      <c r="I234" s="194"/>
      <c r="K234" s="398"/>
      <c r="L234" s="189"/>
      <c r="M234" s="195"/>
      <c r="N234" s="196"/>
      <c r="O234" s="196"/>
      <c r="P234" s="196"/>
      <c r="Q234" s="196"/>
      <c r="R234" s="196"/>
      <c r="S234" s="196"/>
      <c r="T234" s="197"/>
      <c r="AT234" s="191" t="s">
        <v>292</v>
      </c>
      <c r="AU234" s="191" t="s">
        <v>84</v>
      </c>
      <c r="AV234" s="11" t="s">
        <v>84</v>
      </c>
      <c r="AW234" s="11" t="s">
        <v>37</v>
      </c>
      <c r="AX234" s="11" t="s">
        <v>74</v>
      </c>
      <c r="AY234" s="191" t="s">
        <v>285</v>
      </c>
    </row>
    <row r="235" spans="2:65" s="11" customFormat="1">
      <c r="B235" s="189"/>
      <c r="D235" s="190" t="s">
        <v>292</v>
      </c>
      <c r="E235" s="191" t="s">
        <v>5</v>
      </c>
      <c r="F235" s="192" t="s">
        <v>360</v>
      </c>
      <c r="H235" s="193">
        <v>29.138999999999999</v>
      </c>
      <c r="I235" s="194"/>
      <c r="K235" s="398"/>
      <c r="L235" s="189"/>
      <c r="M235" s="195"/>
      <c r="N235" s="196"/>
      <c r="O235" s="196"/>
      <c r="P235" s="196"/>
      <c r="Q235" s="196"/>
      <c r="R235" s="196"/>
      <c r="S235" s="196"/>
      <c r="T235" s="197"/>
      <c r="AT235" s="191" t="s">
        <v>292</v>
      </c>
      <c r="AU235" s="191" t="s">
        <v>84</v>
      </c>
      <c r="AV235" s="11" t="s">
        <v>84</v>
      </c>
      <c r="AW235" s="11" t="s">
        <v>37</v>
      </c>
      <c r="AX235" s="11" t="s">
        <v>74</v>
      </c>
      <c r="AY235" s="191" t="s">
        <v>285</v>
      </c>
    </row>
    <row r="236" spans="2:65" s="11" customFormat="1">
      <c r="B236" s="189"/>
      <c r="D236" s="190" t="s">
        <v>292</v>
      </c>
      <c r="E236" s="191" t="s">
        <v>5</v>
      </c>
      <c r="F236" s="192" t="s">
        <v>361</v>
      </c>
      <c r="H236" s="193">
        <v>-5.2</v>
      </c>
      <c r="I236" s="194"/>
      <c r="K236" s="398"/>
      <c r="L236" s="189"/>
      <c r="M236" s="195"/>
      <c r="N236" s="196"/>
      <c r="O236" s="196"/>
      <c r="P236" s="196"/>
      <c r="Q236" s="196"/>
      <c r="R236" s="196"/>
      <c r="S236" s="196"/>
      <c r="T236" s="197"/>
      <c r="AT236" s="191" t="s">
        <v>292</v>
      </c>
      <c r="AU236" s="191" t="s">
        <v>84</v>
      </c>
      <c r="AV236" s="11" t="s">
        <v>84</v>
      </c>
      <c r="AW236" s="11" t="s">
        <v>37</v>
      </c>
      <c r="AX236" s="11" t="s">
        <v>74</v>
      </c>
      <c r="AY236" s="191" t="s">
        <v>285</v>
      </c>
    </row>
    <row r="237" spans="2:65" s="13" customFormat="1">
      <c r="B237" s="206"/>
      <c r="D237" s="190" t="s">
        <v>292</v>
      </c>
      <c r="E237" s="207" t="s">
        <v>5</v>
      </c>
      <c r="F237" s="208" t="s">
        <v>310</v>
      </c>
      <c r="H237" s="209">
        <v>50.625999999999998</v>
      </c>
      <c r="I237" s="210"/>
      <c r="K237" s="400"/>
      <c r="L237" s="206"/>
      <c r="M237" s="211"/>
      <c r="N237" s="212"/>
      <c r="O237" s="212"/>
      <c r="P237" s="212"/>
      <c r="Q237" s="212"/>
      <c r="R237" s="212"/>
      <c r="S237" s="212"/>
      <c r="T237" s="213"/>
      <c r="AT237" s="214" t="s">
        <v>292</v>
      </c>
      <c r="AU237" s="214" t="s">
        <v>84</v>
      </c>
      <c r="AV237" s="13" t="s">
        <v>291</v>
      </c>
      <c r="AW237" s="13" t="s">
        <v>37</v>
      </c>
      <c r="AX237" s="13" t="s">
        <v>82</v>
      </c>
      <c r="AY237" s="214" t="s">
        <v>285</v>
      </c>
    </row>
    <row r="238" spans="2:65" s="10" customFormat="1" ht="14.4">
      <c r="B238" s="162"/>
      <c r="D238" s="173" t="s">
        <v>73</v>
      </c>
      <c r="E238" s="174" t="s">
        <v>291</v>
      </c>
      <c r="F238" s="174" t="s">
        <v>362</v>
      </c>
      <c r="I238" s="165"/>
      <c r="J238" s="175">
        <f>BK238</f>
        <v>0</v>
      </c>
      <c r="K238" s="401"/>
      <c r="L238" s="162"/>
      <c r="M238" s="167"/>
      <c r="N238" s="168"/>
      <c r="O238" s="168"/>
      <c r="P238" s="169">
        <f>SUM(P239:P255)</f>
        <v>0</v>
      </c>
      <c r="Q238" s="168"/>
      <c r="R238" s="169">
        <f>SUM(R239:R255)</f>
        <v>7.1269380000000009</v>
      </c>
      <c r="S238" s="168"/>
      <c r="T238" s="170">
        <f>SUM(T239:T255)</f>
        <v>0</v>
      </c>
      <c r="AR238" s="163" t="s">
        <v>82</v>
      </c>
      <c r="AT238" s="171" t="s">
        <v>73</v>
      </c>
      <c r="AU238" s="171" t="s">
        <v>82</v>
      </c>
      <c r="AY238" s="163" t="s">
        <v>285</v>
      </c>
      <c r="BK238" s="172">
        <f>SUM(BK239:BK255)</f>
        <v>0</v>
      </c>
    </row>
    <row r="239" spans="2:65" s="1" customFormat="1" ht="24">
      <c r="B239" s="176"/>
      <c r="C239" s="177" t="s">
        <v>363</v>
      </c>
      <c r="D239" s="177" t="s">
        <v>287</v>
      </c>
      <c r="E239" s="178" t="s">
        <v>364</v>
      </c>
      <c r="F239" s="179" t="s">
        <v>365</v>
      </c>
      <c r="G239" s="180" t="s">
        <v>328</v>
      </c>
      <c r="H239" s="181">
        <v>113.64100000000001</v>
      </c>
      <c r="I239" s="182"/>
      <c r="J239" s="183">
        <f>ROUND(I239*H239,2)</f>
        <v>0</v>
      </c>
      <c r="K239" s="397" t="s">
        <v>5585</v>
      </c>
      <c r="L239" s="42"/>
      <c r="M239" s="184" t="s">
        <v>5</v>
      </c>
      <c r="N239" s="185" t="s">
        <v>45</v>
      </c>
      <c r="O239" s="43"/>
      <c r="P239" s="186">
        <f>O239*H239</f>
        <v>0</v>
      </c>
      <c r="Q239" s="186">
        <v>0</v>
      </c>
      <c r="R239" s="186">
        <f>Q239*H239</f>
        <v>0</v>
      </c>
      <c r="S239" s="186">
        <v>0</v>
      </c>
      <c r="T239" s="187">
        <f>S239*H239</f>
        <v>0</v>
      </c>
      <c r="AR239" s="25" t="s">
        <v>291</v>
      </c>
      <c r="AT239" s="25" t="s">
        <v>287</v>
      </c>
      <c r="AU239" s="25" t="s">
        <v>84</v>
      </c>
      <c r="AY239" s="25" t="s">
        <v>285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25" t="s">
        <v>82</v>
      </c>
      <c r="BK239" s="188">
        <f>ROUND(I239*H239,2)</f>
        <v>0</v>
      </c>
      <c r="BL239" s="25" t="s">
        <v>291</v>
      </c>
      <c r="BM239" s="25" t="s">
        <v>366</v>
      </c>
    </row>
    <row r="240" spans="2:65" s="11" customFormat="1">
      <c r="B240" s="189"/>
      <c r="D240" s="215" t="s">
        <v>292</v>
      </c>
      <c r="E240" s="216" t="s">
        <v>5</v>
      </c>
      <c r="F240" s="217" t="s">
        <v>367</v>
      </c>
      <c r="H240" s="218">
        <v>113.64100000000001</v>
      </c>
      <c r="I240" s="194"/>
      <c r="K240" s="398"/>
      <c r="L240" s="189"/>
      <c r="M240" s="195"/>
      <c r="N240" s="196"/>
      <c r="O240" s="196"/>
      <c r="P240" s="196"/>
      <c r="Q240" s="196"/>
      <c r="R240" s="196"/>
      <c r="S240" s="196"/>
      <c r="T240" s="197"/>
      <c r="AT240" s="191" t="s">
        <v>292</v>
      </c>
      <c r="AU240" s="191" t="s">
        <v>84</v>
      </c>
      <c r="AV240" s="11" t="s">
        <v>84</v>
      </c>
      <c r="AW240" s="11" t="s">
        <v>37</v>
      </c>
      <c r="AX240" s="11" t="s">
        <v>82</v>
      </c>
      <c r="AY240" s="191" t="s">
        <v>285</v>
      </c>
    </row>
    <row r="241" spans="2:65" s="1" customFormat="1" ht="24">
      <c r="B241" s="176"/>
      <c r="C241" s="177" t="s">
        <v>329</v>
      </c>
      <c r="D241" s="177" t="s">
        <v>287</v>
      </c>
      <c r="E241" s="178" t="s">
        <v>368</v>
      </c>
      <c r="F241" s="179" t="s">
        <v>369</v>
      </c>
      <c r="G241" s="180" t="s">
        <v>370</v>
      </c>
      <c r="H241" s="181">
        <v>82</v>
      </c>
      <c r="I241" s="182"/>
      <c r="J241" s="183">
        <f>ROUND(I241*H241,2)</f>
        <v>0</v>
      </c>
      <c r="K241" s="403" t="s">
        <v>5585</v>
      </c>
      <c r="L241" s="42"/>
      <c r="M241" s="184" t="s">
        <v>5</v>
      </c>
      <c r="N241" s="185" t="s">
        <v>45</v>
      </c>
      <c r="O241" s="43"/>
      <c r="P241" s="186">
        <f>O241*H241</f>
        <v>0</v>
      </c>
      <c r="Q241" s="186">
        <v>8.2350000000000007E-2</v>
      </c>
      <c r="R241" s="186">
        <f>Q241*H241</f>
        <v>6.7527000000000008</v>
      </c>
      <c r="S241" s="186">
        <v>0</v>
      </c>
      <c r="T241" s="187">
        <f>S241*H241</f>
        <v>0</v>
      </c>
      <c r="AR241" s="25" t="s">
        <v>291</v>
      </c>
      <c r="AT241" s="25" t="s">
        <v>287</v>
      </c>
      <c r="AU241" s="25" t="s">
        <v>84</v>
      </c>
      <c r="AY241" s="25" t="s">
        <v>285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5" t="s">
        <v>82</v>
      </c>
      <c r="BK241" s="188">
        <f>ROUND(I241*H241,2)</f>
        <v>0</v>
      </c>
      <c r="BL241" s="25" t="s">
        <v>291</v>
      </c>
      <c r="BM241" s="25" t="s">
        <v>371</v>
      </c>
    </row>
    <row r="242" spans="2:65" s="11" customFormat="1">
      <c r="B242" s="189"/>
      <c r="D242" s="215" t="s">
        <v>292</v>
      </c>
      <c r="E242" s="216" t="s">
        <v>5</v>
      </c>
      <c r="F242" s="217" t="s">
        <v>372</v>
      </c>
      <c r="H242" s="218">
        <v>82</v>
      </c>
      <c r="I242" s="194"/>
      <c r="K242" s="398"/>
      <c r="L242" s="189"/>
      <c r="M242" s="195"/>
      <c r="N242" s="196"/>
      <c r="O242" s="196"/>
      <c r="P242" s="196"/>
      <c r="Q242" s="196"/>
      <c r="R242" s="196"/>
      <c r="S242" s="196"/>
      <c r="T242" s="197"/>
      <c r="AT242" s="191" t="s">
        <v>292</v>
      </c>
      <c r="AU242" s="191" t="s">
        <v>84</v>
      </c>
      <c r="AV242" s="11" t="s">
        <v>84</v>
      </c>
      <c r="AW242" s="11" t="s">
        <v>37</v>
      </c>
      <c r="AX242" s="11" t="s">
        <v>82</v>
      </c>
      <c r="AY242" s="191" t="s">
        <v>285</v>
      </c>
    </row>
    <row r="243" spans="2:65" s="1" customFormat="1" ht="24">
      <c r="B243" s="176"/>
      <c r="C243" s="177" t="s">
        <v>373</v>
      </c>
      <c r="D243" s="177" t="s">
        <v>287</v>
      </c>
      <c r="E243" s="178" t="s">
        <v>374</v>
      </c>
      <c r="F243" s="179" t="s">
        <v>375</v>
      </c>
      <c r="G243" s="180" t="s">
        <v>290</v>
      </c>
      <c r="H243" s="181">
        <v>0.15</v>
      </c>
      <c r="I243" s="182"/>
      <c r="J243" s="183">
        <f>ROUND(I243*H243,2)</f>
        <v>0</v>
      </c>
      <c r="K243" s="403" t="s">
        <v>5585</v>
      </c>
      <c r="L243" s="42"/>
      <c r="M243" s="184" t="s">
        <v>5</v>
      </c>
      <c r="N243" s="185" t="s">
        <v>45</v>
      </c>
      <c r="O243" s="43"/>
      <c r="P243" s="186">
        <f>O243*H243</f>
        <v>0</v>
      </c>
      <c r="Q243" s="186">
        <v>2.4533999999999998</v>
      </c>
      <c r="R243" s="186">
        <f>Q243*H243</f>
        <v>0.36800999999999995</v>
      </c>
      <c r="S243" s="186">
        <v>0</v>
      </c>
      <c r="T243" s="187">
        <f>S243*H243</f>
        <v>0</v>
      </c>
      <c r="AR243" s="25" t="s">
        <v>291</v>
      </c>
      <c r="AT243" s="25" t="s">
        <v>287</v>
      </c>
      <c r="AU243" s="25" t="s">
        <v>84</v>
      </c>
      <c r="AY243" s="25" t="s">
        <v>285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5" t="s">
        <v>82</v>
      </c>
      <c r="BK243" s="188">
        <f>ROUND(I243*H243,2)</f>
        <v>0</v>
      </c>
      <c r="BL243" s="25" t="s">
        <v>291</v>
      </c>
      <c r="BM243" s="25" t="s">
        <v>376</v>
      </c>
    </row>
    <row r="244" spans="2:65" s="11" customFormat="1">
      <c r="B244" s="189"/>
      <c r="D244" s="215" t="s">
        <v>292</v>
      </c>
      <c r="E244" s="216" t="s">
        <v>377</v>
      </c>
      <c r="F244" s="217" t="s">
        <v>378</v>
      </c>
      <c r="H244" s="218">
        <v>0.15</v>
      </c>
      <c r="I244" s="194"/>
      <c r="K244" s="398"/>
      <c r="L244" s="189"/>
      <c r="M244" s="195"/>
      <c r="N244" s="196"/>
      <c r="O244" s="196"/>
      <c r="P244" s="196"/>
      <c r="Q244" s="196"/>
      <c r="R244" s="196"/>
      <c r="S244" s="196"/>
      <c r="T244" s="197"/>
      <c r="AT244" s="191" t="s">
        <v>292</v>
      </c>
      <c r="AU244" s="191" t="s">
        <v>84</v>
      </c>
      <c r="AV244" s="11" t="s">
        <v>84</v>
      </c>
      <c r="AW244" s="11" t="s">
        <v>37</v>
      </c>
      <c r="AX244" s="11" t="s">
        <v>82</v>
      </c>
      <c r="AY244" s="191" t="s">
        <v>285</v>
      </c>
    </row>
    <row r="245" spans="2:65" s="1" customFormat="1" ht="24">
      <c r="B245" s="176"/>
      <c r="C245" s="177" t="s">
        <v>333</v>
      </c>
      <c r="D245" s="177" t="s">
        <v>287</v>
      </c>
      <c r="E245" s="178" t="s">
        <v>379</v>
      </c>
      <c r="F245" s="179" t="s">
        <v>380</v>
      </c>
      <c r="G245" s="180" t="s">
        <v>290</v>
      </c>
      <c r="H245" s="181">
        <v>1.875</v>
      </c>
      <c r="I245" s="182"/>
      <c r="J245" s="183">
        <f>ROUND(I245*H245,2)</f>
        <v>0</v>
      </c>
      <c r="K245" s="397" t="s">
        <v>5585</v>
      </c>
      <c r="L245" s="42"/>
      <c r="M245" s="184" t="s">
        <v>5</v>
      </c>
      <c r="N245" s="185" t="s">
        <v>45</v>
      </c>
      <c r="O245" s="43"/>
      <c r="P245" s="186">
        <f>O245*H245</f>
        <v>0</v>
      </c>
      <c r="Q245" s="186">
        <v>0</v>
      </c>
      <c r="R245" s="186">
        <f>Q245*H245</f>
        <v>0</v>
      </c>
      <c r="S245" s="186">
        <v>0</v>
      </c>
      <c r="T245" s="187">
        <f>S245*H245</f>
        <v>0</v>
      </c>
      <c r="AR245" s="25" t="s">
        <v>291</v>
      </c>
      <c r="AT245" s="25" t="s">
        <v>287</v>
      </c>
      <c r="AU245" s="25" t="s">
        <v>84</v>
      </c>
      <c r="AY245" s="25" t="s">
        <v>285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5" t="s">
        <v>82</v>
      </c>
      <c r="BK245" s="188">
        <f>ROUND(I245*H245,2)</f>
        <v>0</v>
      </c>
      <c r="BL245" s="25" t="s">
        <v>291</v>
      </c>
      <c r="BM245" s="25" t="s">
        <v>381</v>
      </c>
    </row>
    <row r="246" spans="2:65" s="11" customFormat="1">
      <c r="B246" s="189"/>
      <c r="D246" s="215" t="s">
        <v>292</v>
      </c>
      <c r="E246" s="216" t="s">
        <v>5</v>
      </c>
      <c r="F246" s="217" t="s">
        <v>382</v>
      </c>
      <c r="H246" s="218">
        <v>1.875</v>
      </c>
      <c r="I246" s="194"/>
      <c r="K246" s="398"/>
      <c r="L246" s="189"/>
      <c r="M246" s="195"/>
      <c r="N246" s="196"/>
      <c r="O246" s="196"/>
      <c r="P246" s="196"/>
      <c r="Q246" s="196"/>
      <c r="R246" s="196"/>
      <c r="S246" s="196"/>
      <c r="T246" s="197"/>
      <c r="AT246" s="191" t="s">
        <v>292</v>
      </c>
      <c r="AU246" s="191" t="s">
        <v>84</v>
      </c>
      <c r="AV246" s="11" t="s">
        <v>84</v>
      </c>
      <c r="AW246" s="11" t="s">
        <v>37</v>
      </c>
      <c r="AX246" s="11" t="s">
        <v>82</v>
      </c>
      <c r="AY246" s="191" t="s">
        <v>285</v>
      </c>
    </row>
    <row r="247" spans="2:65" s="1" customFormat="1" ht="24">
      <c r="B247" s="176"/>
      <c r="C247" s="177" t="s">
        <v>11</v>
      </c>
      <c r="D247" s="177" t="s">
        <v>287</v>
      </c>
      <c r="E247" s="178" t="s">
        <v>383</v>
      </c>
      <c r="F247" s="179" t="s">
        <v>384</v>
      </c>
      <c r="G247" s="180" t="s">
        <v>328</v>
      </c>
      <c r="H247" s="181">
        <v>1.2</v>
      </c>
      <c r="I247" s="182"/>
      <c r="J247" s="183">
        <f>ROUND(I247*H247,2)</f>
        <v>0</v>
      </c>
      <c r="K247" s="403" t="s">
        <v>5585</v>
      </c>
      <c r="L247" s="42"/>
      <c r="M247" s="184" t="s">
        <v>5</v>
      </c>
      <c r="N247" s="185" t="s">
        <v>45</v>
      </c>
      <c r="O247" s="43"/>
      <c r="P247" s="186">
        <f>O247*H247</f>
        <v>0</v>
      </c>
      <c r="Q247" s="186">
        <v>5.1900000000000002E-3</v>
      </c>
      <c r="R247" s="186">
        <f>Q247*H247</f>
        <v>6.228E-3</v>
      </c>
      <c r="S247" s="186">
        <v>0</v>
      </c>
      <c r="T247" s="187">
        <f>S247*H247</f>
        <v>0</v>
      </c>
      <c r="AR247" s="25" t="s">
        <v>291</v>
      </c>
      <c r="AT247" s="25" t="s">
        <v>287</v>
      </c>
      <c r="AU247" s="25" t="s">
        <v>84</v>
      </c>
      <c r="AY247" s="25" t="s">
        <v>285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25" t="s">
        <v>82</v>
      </c>
      <c r="BK247" s="188">
        <f>ROUND(I247*H247,2)</f>
        <v>0</v>
      </c>
      <c r="BL247" s="25" t="s">
        <v>291</v>
      </c>
      <c r="BM247" s="25" t="s">
        <v>385</v>
      </c>
    </row>
    <row r="248" spans="2:65" s="11" customFormat="1">
      <c r="B248" s="189"/>
      <c r="D248" s="215" t="s">
        <v>292</v>
      </c>
      <c r="E248" s="216" t="s">
        <v>127</v>
      </c>
      <c r="F248" s="217" t="s">
        <v>386</v>
      </c>
      <c r="H248" s="218">
        <v>1.2</v>
      </c>
      <c r="I248" s="194"/>
      <c r="K248" s="398"/>
      <c r="L248" s="189"/>
      <c r="M248" s="195"/>
      <c r="N248" s="196"/>
      <c r="O248" s="196"/>
      <c r="P248" s="196"/>
      <c r="Q248" s="196"/>
      <c r="R248" s="196"/>
      <c r="S248" s="196"/>
      <c r="T248" s="197"/>
      <c r="AT248" s="191" t="s">
        <v>292</v>
      </c>
      <c r="AU248" s="191" t="s">
        <v>84</v>
      </c>
      <c r="AV248" s="11" t="s">
        <v>84</v>
      </c>
      <c r="AW248" s="11" t="s">
        <v>37</v>
      </c>
      <c r="AX248" s="11" t="s">
        <v>82</v>
      </c>
      <c r="AY248" s="191" t="s">
        <v>285</v>
      </c>
    </row>
    <row r="249" spans="2:65" s="1" customFormat="1" ht="24">
      <c r="B249" s="176"/>
      <c r="C249" s="177" t="s">
        <v>337</v>
      </c>
      <c r="D249" s="177" t="s">
        <v>287</v>
      </c>
      <c r="E249" s="178" t="s">
        <v>387</v>
      </c>
      <c r="F249" s="179" t="s">
        <v>388</v>
      </c>
      <c r="G249" s="180" t="s">
        <v>328</v>
      </c>
      <c r="H249" s="181">
        <v>1.2</v>
      </c>
      <c r="I249" s="182"/>
      <c r="J249" s="183">
        <f>ROUND(I249*H249,2)</f>
        <v>0</v>
      </c>
      <c r="K249" s="403" t="s">
        <v>5585</v>
      </c>
      <c r="L249" s="42"/>
      <c r="M249" s="184" t="s">
        <v>5</v>
      </c>
      <c r="N249" s="185" t="s">
        <v>45</v>
      </c>
      <c r="O249" s="43"/>
      <c r="P249" s="186">
        <f>O249*H249</f>
        <v>0</v>
      </c>
      <c r="Q249" s="186">
        <v>0</v>
      </c>
      <c r="R249" s="186">
        <f>Q249*H249</f>
        <v>0</v>
      </c>
      <c r="S249" s="186">
        <v>0</v>
      </c>
      <c r="T249" s="187">
        <f>S249*H249</f>
        <v>0</v>
      </c>
      <c r="AR249" s="25" t="s">
        <v>291</v>
      </c>
      <c r="AT249" s="25" t="s">
        <v>287</v>
      </c>
      <c r="AU249" s="25" t="s">
        <v>84</v>
      </c>
      <c r="AY249" s="25" t="s">
        <v>285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25" t="s">
        <v>82</v>
      </c>
      <c r="BK249" s="188">
        <f>ROUND(I249*H249,2)</f>
        <v>0</v>
      </c>
      <c r="BL249" s="25" t="s">
        <v>291</v>
      </c>
      <c r="BM249" s="25" t="s">
        <v>389</v>
      </c>
    </row>
    <row r="250" spans="2:65" s="11" customFormat="1">
      <c r="B250" s="189"/>
      <c r="D250" s="215" t="s">
        <v>292</v>
      </c>
      <c r="E250" s="216" t="s">
        <v>5</v>
      </c>
      <c r="F250" s="217" t="s">
        <v>127</v>
      </c>
      <c r="H250" s="218">
        <v>1.2</v>
      </c>
      <c r="I250" s="194"/>
      <c r="K250" s="398"/>
      <c r="L250" s="189"/>
      <c r="M250" s="195"/>
      <c r="N250" s="196"/>
      <c r="O250" s="196"/>
      <c r="P250" s="196"/>
      <c r="Q250" s="196"/>
      <c r="R250" s="196"/>
      <c r="S250" s="196"/>
      <c r="T250" s="197"/>
      <c r="AT250" s="191" t="s">
        <v>292</v>
      </c>
      <c r="AU250" s="191" t="s">
        <v>84</v>
      </c>
      <c r="AV250" s="11" t="s">
        <v>84</v>
      </c>
      <c r="AW250" s="11" t="s">
        <v>37</v>
      </c>
      <c r="AX250" s="11" t="s">
        <v>82</v>
      </c>
      <c r="AY250" s="191" t="s">
        <v>285</v>
      </c>
    </row>
    <row r="251" spans="2:65" s="1" customFormat="1" ht="24">
      <c r="B251" s="176"/>
      <c r="C251" s="177" t="s">
        <v>390</v>
      </c>
      <c r="D251" s="177" t="s">
        <v>287</v>
      </c>
      <c r="E251" s="178" t="s">
        <v>391</v>
      </c>
      <c r="F251" s="179" t="s">
        <v>392</v>
      </c>
      <c r="G251" s="180" t="s">
        <v>328</v>
      </c>
      <c r="H251" s="181">
        <v>218.49</v>
      </c>
      <c r="I251" s="182"/>
      <c r="J251" s="183">
        <f>ROUND(I251*H251,2)</f>
        <v>0</v>
      </c>
      <c r="K251" s="404" t="s">
        <v>5585</v>
      </c>
      <c r="L251" s="42"/>
      <c r="M251" s="184" t="s">
        <v>5</v>
      </c>
      <c r="N251" s="185" t="s">
        <v>45</v>
      </c>
      <c r="O251" s="43"/>
      <c r="P251" s="186">
        <f>O251*H251</f>
        <v>0</v>
      </c>
      <c r="Q251" s="186">
        <v>0</v>
      </c>
      <c r="R251" s="186">
        <f>Q251*H251</f>
        <v>0</v>
      </c>
      <c r="S251" s="186">
        <v>0</v>
      </c>
      <c r="T251" s="187">
        <f>S251*H251</f>
        <v>0</v>
      </c>
      <c r="AR251" s="25" t="s">
        <v>291</v>
      </c>
      <c r="AT251" s="25" t="s">
        <v>287</v>
      </c>
      <c r="AU251" s="25" t="s">
        <v>84</v>
      </c>
      <c r="AY251" s="25" t="s">
        <v>285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5" t="s">
        <v>82</v>
      </c>
      <c r="BK251" s="188">
        <f>ROUND(I251*H251,2)</f>
        <v>0</v>
      </c>
      <c r="BL251" s="25" t="s">
        <v>291</v>
      </c>
      <c r="BM251" s="25" t="s">
        <v>153</v>
      </c>
    </row>
    <row r="252" spans="2:65" s="11" customFormat="1">
      <c r="B252" s="189"/>
      <c r="D252" s="190" t="s">
        <v>292</v>
      </c>
      <c r="E252" s="191" t="s">
        <v>5</v>
      </c>
      <c r="F252" s="192" t="s">
        <v>393</v>
      </c>
      <c r="H252" s="193">
        <v>92.3</v>
      </c>
      <c r="I252" s="194"/>
      <c r="K252" s="405" t="s">
        <v>121</v>
      </c>
      <c r="L252" s="189"/>
      <c r="M252" s="195"/>
      <c r="N252" s="196"/>
      <c r="O252" s="196"/>
      <c r="P252" s="196"/>
      <c r="Q252" s="196"/>
      <c r="R252" s="196"/>
      <c r="S252" s="196"/>
      <c r="T252" s="197"/>
      <c r="AT252" s="191" t="s">
        <v>292</v>
      </c>
      <c r="AU252" s="191" t="s">
        <v>84</v>
      </c>
      <c r="AV252" s="11" t="s">
        <v>84</v>
      </c>
      <c r="AW252" s="11" t="s">
        <v>37</v>
      </c>
      <c r="AX252" s="11" t="s">
        <v>74</v>
      </c>
      <c r="AY252" s="191" t="s">
        <v>285</v>
      </c>
    </row>
    <row r="253" spans="2:65" s="11" customFormat="1">
      <c r="B253" s="189"/>
      <c r="D253" s="190" t="s">
        <v>292</v>
      </c>
      <c r="E253" s="191" t="s">
        <v>5</v>
      </c>
      <c r="F253" s="192" t="s">
        <v>394</v>
      </c>
      <c r="H253" s="193">
        <v>103.31</v>
      </c>
      <c r="I253" s="194"/>
      <c r="K253" s="405" t="s">
        <v>121</v>
      </c>
      <c r="L253" s="189"/>
      <c r="M253" s="195"/>
      <c r="N253" s="196"/>
      <c r="O253" s="196"/>
      <c r="P253" s="196"/>
      <c r="Q253" s="196"/>
      <c r="R253" s="196"/>
      <c r="S253" s="196"/>
      <c r="T253" s="197"/>
      <c r="AT253" s="191" t="s">
        <v>292</v>
      </c>
      <c r="AU253" s="191" t="s">
        <v>84</v>
      </c>
      <c r="AV253" s="11" t="s">
        <v>84</v>
      </c>
      <c r="AW253" s="11" t="s">
        <v>37</v>
      </c>
      <c r="AX253" s="11" t="s">
        <v>74</v>
      </c>
      <c r="AY253" s="191" t="s">
        <v>285</v>
      </c>
    </row>
    <row r="254" spans="2:65" s="11" customFormat="1">
      <c r="B254" s="189"/>
      <c r="D254" s="190" t="s">
        <v>292</v>
      </c>
      <c r="E254" s="191" t="s">
        <v>5</v>
      </c>
      <c r="F254" s="192" t="s">
        <v>395</v>
      </c>
      <c r="H254" s="193">
        <v>22.88</v>
      </c>
      <c r="I254" s="194"/>
      <c r="K254" s="398"/>
      <c r="L254" s="189"/>
      <c r="M254" s="195"/>
      <c r="N254" s="196"/>
      <c r="O254" s="196"/>
      <c r="P254" s="196"/>
      <c r="Q254" s="196"/>
      <c r="R254" s="196"/>
      <c r="S254" s="196"/>
      <c r="T254" s="197"/>
      <c r="AT254" s="191" t="s">
        <v>292</v>
      </c>
      <c r="AU254" s="191" t="s">
        <v>84</v>
      </c>
      <c r="AV254" s="11" t="s">
        <v>84</v>
      </c>
      <c r="AW254" s="11" t="s">
        <v>37</v>
      </c>
      <c r="AX254" s="11" t="s">
        <v>74</v>
      </c>
      <c r="AY254" s="191" t="s">
        <v>285</v>
      </c>
    </row>
    <row r="255" spans="2:65" s="13" customFormat="1">
      <c r="B255" s="206"/>
      <c r="D255" s="190" t="s">
        <v>292</v>
      </c>
      <c r="E255" s="207" t="s">
        <v>5</v>
      </c>
      <c r="F255" s="208" t="s">
        <v>310</v>
      </c>
      <c r="H255" s="209">
        <v>218.49</v>
      </c>
      <c r="I255" s="210"/>
      <c r="K255" s="400"/>
      <c r="L255" s="206"/>
      <c r="M255" s="211"/>
      <c r="N255" s="212"/>
      <c r="O255" s="212"/>
      <c r="P255" s="212"/>
      <c r="Q255" s="212"/>
      <c r="R255" s="212"/>
      <c r="S255" s="212"/>
      <c r="T255" s="213"/>
      <c r="AT255" s="214" t="s">
        <v>292</v>
      </c>
      <c r="AU255" s="214" t="s">
        <v>84</v>
      </c>
      <c r="AV255" s="13" t="s">
        <v>291</v>
      </c>
      <c r="AW255" s="13" t="s">
        <v>37</v>
      </c>
      <c r="AX255" s="13" t="s">
        <v>82</v>
      </c>
      <c r="AY255" s="214" t="s">
        <v>285</v>
      </c>
    </row>
    <row r="256" spans="2:65" s="10" customFormat="1" ht="14.4">
      <c r="B256" s="162"/>
      <c r="D256" s="173" t="s">
        <v>73</v>
      </c>
      <c r="E256" s="174" t="s">
        <v>396</v>
      </c>
      <c r="F256" s="174" t="s">
        <v>397</v>
      </c>
      <c r="I256" s="165"/>
      <c r="J256" s="175">
        <f>BK256</f>
        <v>0</v>
      </c>
      <c r="K256" s="401"/>
      <c r="L256" s="162"/>
      <c r="M256" s="167"/>
      <c r="N256" s="168"/>
      <c r="O256" s="168"/>
      <c r="P256" s="169">
        <f>SUM(P257:P258)</f>
        <v>0</v>
      </c>
      <c r="Q256" s="168"/>
      <c r="R256" s="169">
        <f>SUM(R257:R258)</f>
        <v>0</v>
      </c>
      <c r="S256" s="168"/>
      <c r="T256" s="170">
        <f>SUM(T257:T258)</f>
        <v>0</v>
      </c>
      <c r="AR256" s="163" t="s">
        <v>82</v>
      </c>
      <c r="AT256" s="171" t="s">
        <v>73</v>
      </c>
      <c r="AU256" s="171" t="s">
        <v>82</v>
      </c>
      <c r="AY256" s="163" t="s">
        <v>285</v>
      </c>
      <c r="BK256" s="172">
        <f>SUM(BK257:BK258)</f>
        <v>0</v>
      </c>
    </row>
    <row r="257" spans="2:65" s="1" customFormat="1">
      <c r="B257" s="176"/>
      <c r="C257" s="177" t="s">
        <v>341</v>
      </c>
      <c r="D257" s="177" t="s">
        <v>287</v>
      </c>
      <c r="E257" s="178" t="s">
        <v>398</v>
      </c>
      <c r="F257" s="179" t="s">
        <v>399</v>
      </c>
      <c r="G257" s="180" t="s">
        <v>400</v>
      </c>
      <c r="H257" s="181">
        <v>1</v>
      </c>
      <c r="I257" s="182"/>
      <c r="J257" s="183">
        <f>ROUND(I257*H257,2)</f>
        <v>0</v>
      </c>
      <c r="K257" s="402" t="s">
        <v>5584</v>
      </c>
      <c r="L257" s="42"/>
      <c r="M257" s="184" t="s">
        <v>5</v>
      </c>
      <c r="N257" s="185" t="s">
        <v>45</v>
      </c>
      <c r="O257" s="43"/>
      <c r="P257" s="186">
        <f>O257*H257</f>
        <v>0</v>
      </c>
      <c r="Q257" s="186">
        <v>0</v>
      </c>
      <c r="R257" s="186">
        <f>Q257*H257</f>
        <v>0</v>
      </c>
      <c r="S257" s="186">
        <v>0</v>
      </c>
      <c r="T257" s="187">
        <f>S257*H257</f>
        <v>0</v>
      </c>
      <c r="AR257" s="25" t="s">
        <v>291</v>
      </c>
      <c r="AT257" s="25" t="s">
        <v>287</v>
      </c>
      <c r="AU257" s="25" t="s">
        <v>84</v>
      </c>
      <c r="AY257" s="25" t="s">
        <v>285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25" t="s">
        <v>82</v>
      </c>
      <c r="BK257" s="188">
        <f>ROUND(I257*H257,2)</f>
        <v>0</v>
      </c>
      <c r="BL257" s="25" t="s">
        <v>291</v>
      </c>
      <c r="BM257" s="25" t="s">
        <v>401</v>
      </c>
    </row>
    <row r="258" spans="2:65" s="1" customFormat="1" ht="24">
      <c r="B258" s="176"/>
      <c r="C258" s="177" t="s">
        <v>402</v>
      </c>
      <c r="D258" s="177" t="s">
        <v>287</v>
      </c>
      <c r="E258" s="178" t="s">
        <v>403</v>
      </c>
      <c r="F258" s="179" t="s">
        <v>404</v>
      </c>
      <c r="G258" s="180" t="s">
        <v>400</v>
      </c>
      <c r="H258" s="181">
        <v>1</v>
      </c>
      <c r="I258" s="182"/>
      <c r="J258" s="183">
        <f>ROUND(I258*H258,2)</f>
        <v>0</v>
      </c>
      <c r="K258" s="402" t="s">
        <v>5584</v>
      </c>
      <c r="L258" s="42"/>
      <c r="M258" s="184" t="s">
        <v>5</v>
      </c>
      <c r="N258" s="185" t="s">
        <v>45</v>
      </c>
      <c r="O258" s="43"/>
      <c r="P258" s="186">
        <f>O258*H258</f>
        <v>0</v>
      </c>
      <c r="Q258" s="186">
        <v>0</v>
      </c>
      <c r="R258" s="186">
        <f>Q258*H258</f>
        <v>0</v>
      </c>
      <c r="S258" s="186">
        <v>0</v>
      </c>
      <c r="T258" s="187">
        <f>S258*H258</f>
        <v>0</v>
      </c>
      <c r="AR258" s="25" t="s">
        <v>291</v>
      </c>
      <c r="AT258" s="25" t="s">
        <v>287</v>
      </c>
      <c r="AU258" s="25" t="s">
        <v>84</v>
      </c>
      <c r="AY258" s="25" t="s">
        <v>285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25" t="s">
        <v>82</v>
      </c>
      <c r="BK258" s="188">
        <f>ROUND(I258*H258,2)</f>
        <v>0</v>
      </c>
      <c r="BL258" s="25" t="s">
        <v>291</v>
      </c>
      <c r="BM258" s="25" t="s">
        <v>405</v>
      </c>
    </row>
    <row r="259" spans="2:65" s="10" customFormat="1" ht="14.4">
      <c r="B259" s="162"/>
      <c r="D259" s="173" t="s">
        <v>73</v>
      </c>
      <c r="E259" s="174" t="s">
        <v>147</v>
      </c>
      <c r="F259" s="174" t="s">
        <v>406</v>
      </c>
      <c r="I259" s="165"/>
      <c r="J259" s="175">
        <f>BK259</f>
        <v>0</v>
      </c>
      <c r="K259" s="401"/>
      <c r="L259" s="162"/>
      <c r="M259" s="167"/>
      <c r="N259" s="168"/>
      <c r="O259" s="168"/>
      <c r="P259" s="169">
        <f>SUM(P260:P305)</f>
        <v>0</v>
      </c>
      <c r="Q259" s="168"/>
      <c r="R259" s="169">
        <f>SUM(R260:R305)</f>
        <v>0.88</v>
      </c>
      <c r="S259" s="168"/>
      <c r="T259" s="170">
        <f>SUM(T260:T305)</f>
        <v>0</v>
      </c>
      <c r="AR259" s="163" t="s">
        <v>82</v>
      </c>
      <c r="AT259" s="171" t="s">
        <v>73</v>
      </c>
      <c r="AU259" s="171" t="s">
        <v>82</v>
      </c>
      <c r="AY259" s="163" t="s">
        <v>285</v>
      </c>
      <c r="BK259" s="172">
        <f>SUM(BK260:BK305)</f>
        <v>0</v>
      </c>
    </row>
    <row r="260" spans="2:65" s="1" customFormat="1" ht="24">
      <c r="B260" s="176"/>
      <c r="C260" s="177" t="s">
        <v>345</v>
      </c>
      <c r="D260" s="177" t="s">
        <v>287</v>
      </c>
      <c r="E260" s="178" t="s">
        <v>407</v>
      </c>
      <c r="F260" s="179" t="s">
        <v>408</v>
      </c>
      <c r="G260" s="180" t="s">
        <v>328</v>
      </c>
      <c r="H260" s="181">
        <v>22</v>
      </c>
      <c r="I260" s="182"/>
      <c r="J260" s="183">
        <f>ROUND(I260*H260,2)</f>
        <v>0</v>
      </c>
      <c r="K260" s="403" t="s">
        <v>5585</v>
      </c>
      <c r="L260" s="42"/>
      <c r="M260" s="184" t="s">
        <v>5</v>
      </c>
      <c r="N260" s="185" t="s">
        <v>45</v>
      </c>
      <c r="O260" s="43"/>
      <c r="P260" s="186">
        <f>O260*H260</f>
        <v>0</v>
      </c>
      <c r="Q260" s="186">
        <v>0.04</v>
      </c>
      <c r="R260" s="186">
        <f>Q260*H260</f>
        <v>0.88</v>
      </c>
      <c r="S260" s="186">
        <v>0</v>
      </c>
      <c r="T260" s="187">
        <f>S260*H260</f>
        <v>0</v>
      </c>
      <c r="AR260" s="25" t="s">
        <v>291</v>
      </c>
      <c r="AT260" s="25" t="s">
        <v>287</v>
      </c>
      <c r="AU260" s="25" t="s">
        <v>84</v>
      </c>
      <c r="AY260" s="25" t="s">
        <v>285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5" t="s">
        <v>82</v>
      </c>
      <c r="BK260" s="188">
        <f>ROUND(I260*H260,2)</f>
        <v>0</v>
      </c>
      <c r="BL260" s="25" t="s">
        <v>291</v>
      </c>
      <c r="BM260" s="25" t="s">
        <v>409</v>
      </c>
    </row>
    <row r="261" spans="2:65" s="12" customFormat="1">
      <c r="B261" s="198"/>
      <c r="D261" s="190" t="s">
        <v>292</v>
      </c>
      <c r="E261" s="199" t="s">
        <v>5</v>
      </c>
      <c r="F261" s="200" t="s">
        <v>410</v>
      </c>
      <c r="H261" s="201" t="s">
        <v>5</v>
      </c>
      <c r="I261" s="202"/>
      <c r="K261" s="399"/>
      <c r="L261" s="198"/>
      <c r="M261" s="203"/>
      <c r="N261" s="204"/>
      <c r="O261" s="204"/>
      <c r="P261" s="204"/>
      <c r="Q261" s="204"/>
      <c r="R261" s="204"/>
      <c r="S261" s="204"/>
      <c r="T261" s="205"/>
      <c r="AT261" s="201" t="s">
        <v>292</v>
      </c>
      <c r="AU261" s="201" t="s">
        <v>84</v>
      </c>
      <c r="AV261" s="12" t="s">
        <v>82</v>
      </c>
      <c r="AW261" s="12" t="s">
        <v>37</v>
      </c>
      <c r="AX261" s="12" t="s">
        <v>74</v>
      </c>
      <c r="AY261" s="201" t="s">
        <v>285</v>
      </c>
    </row>
    <row r="262" spans="2:65" s="11" customFormat="1">
      <c r="B262" s="189"/>
      <c r="D262" s="215" t="s">
        <v>292</v>
      </c>
      <c r="E262" s="216" t="s">
        <v>5</v>
      </c>
      <c r="F262" s="217" t="s">
        <v>411</v>
      </c>
      <c r="H262" s="218">
        <v>22</v>
      </c>
      <c r="I262" s="194"/>
      <c r="K262" s="398"/>
      <c r="L262" s="189"/>
      <c r="M262" s="195"/>
      <c r="N262" s="196"/>
      <c r="O262" s="196"/>
      <c r="P262" s="196"/>
      <c r="Q262" s="196"/>
      <c r="R262" s="196"/>
      <c r="S262" s="196"/>
      <c r="T262" s="197"/>
      <c r="AT262" s="191" t="s">
        <v>292</v>
      </c>
      <c r="AU262" s="191" t="s">
        <v>84</v>
      </c>
      <c r="AV262" s="11" t="s">
        <v>84</v>
      </c>
      <c r="AW262" s="11" t="s">
        <v>37</v>
      </c>
      <c r="AX262" s="11" t="s">
        <v>82</v>
      </c>
      <c r="AY262" s="191" t="s">
        <v>285</v>
      </c>
    </row>
    <row r="263" spans="2:65" s="1" customFormat="1" ht="24">
      <c r="B263" s="176"/>
      <c r="C263" s="177" t="s">
        <v>10</v>
      </c>
      <c r="D263" s="177" t="s">
        <v>287</v>
      </c>
      <c r="E263" s="178" t="s">
        <v>412</v>
      </c>
      <c r="F263" s="179" t="s">
        <v>413</v>
      </c>
      <c r="G263" s="180" t="s">
        <v>328</v>
      </c>
      <c r="H263" s="181">
        <v>817.84100000000001</v>
      </c>
      <c r="I263" s="182"/>
      <c r="J263" s="183">
        <f>ROUND(I263*H263,2)</f>
        <v>0</v>
      </c>
      <c r="K263" s="403" t="s">
        <v>5585</v>
      </c>
      <c r="L263" s="42"/>
      <c r="M263" s="184" t="s">
        <v>5</v>
      </c>
      <c r="N263" s="185" t="s">
        <v>45</v>
      </c>
      <c r="O263" s="43"/>
      <c r="P263" s="186">
        <f>O263*H263</f>
        <v>0</v>
      </c>
      <c r="Q263" s="186">
        <v>0</v>
      </c>
      <c r="R263" s="186">
        <f>Q263*H263</f>
        <v>0</v>
      </c>
      <c r="S263" s="186">
        <v>0</v>
      </c>
      <c r="T263" s="187">
        <f>S263*H263</f>
        <v>0</v>
      </c>
      <c r="AR263" s="25" t="s">
        <v>291</v>
      </c>
      <c r="AT263" s="25" t="s">
        <v>287</v>
      </c>
      <c r="AU263" s="25" t="s">
        <v>84</v>
      </c>
      <c r="AY263" s="25" t="s">
        <v>285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25" t="s">
        <v>82</v>
      </c>
      <c r="BK263" s="188">
        <f>ROUND(I263*H263,2)</f>
        <v>0</v>
      </c>
      <c r="BL263" s="25" t="s">
        <v>291</v>
      </c>
      <c r="BM263" s="25" t="s">
        <v>414</v>
      </c>
    </row>
    <row r="264" spans="2:65" s="11" customFormat="1">
      <c r="B264" s="189"/>
      <c r="D264" s="190" t="s">
        <v>292</v>
      </c>
      <c r="E264" s="191" t="s">
        <v>5</v>
      </c>
      <c r="F264" s="192" t="s">
        <v>415</v>
      </c>
      <c r="H264" s="193">
        <v>197.47200000000001</v>
      </c>
      <c r="I264" s="194"/>
      <c r="K264" s="398"/>
      <c r="L264" s="189"/>
      <c r="M264" s="195"/>
      <c r="N264" s="196"/>
      <c r="O264" s="196"/>
      <c r="P264" s="196"/>
      <c r="Q264" s="196"/>
      <c r="R264" s="196"/>
      <c r="S264" s="196"/>
      <c r="T264" s="197"/>
      <c r="AT264" s="191" t="s">
        <v>292</v>
      </c>
      <c r="AU264" s="191" t="s">
        <v>84</v>
      </c>
      <c r="AV264" s="11" t="s">
        <v>84</v>
      </c>
      <c r="AW264" s="11" t="s">
        <v>37</v>
      </c>
      <c r="AX264" s="11" t="s">
        <v>74</v>
      </c>
      <c r="AY264" s="191" t="s">
        <v>285</v>
      </c>
    </row>
    <row r="265" spans="2:65" s="14" customFormat="1">
      <c r="B265" s="222"/>
      <c r="D265" s="190" t="s">
        <v>292</v>
      </c>
      <c r="E265" s="223" t="s">
        <v>5</v>
      </c>
      <c r="F265" s="224" t="s">
        <v>416</v>
      </c>
      <c r="H265" s="225">
        <v>197.47200000000001</v>
      </c>
      <c r="I265" s="226"/>
      <c r="K265" s="406"/>
      <c r="L265" s="222"/>
      <c r="M265" s="227"/>
      <c r="N265" s="228"/>
      <c r="O265" s="228"/>
      <c r="P265" s="228"/>
      <c r="Q265" s="228"/>
      <c r="R265" s="228"/>
      <c r="S265" s="228"/>
      <c r="T265" s="229"/>
      <c r="AT265" s="223" t="s">
        <v>292</v>
      </c>
      <c r="AU265" s="223" t="s">
        <v>84</v>
      </c>
      <c r="AV265" s="14" t="s">
        <v>142</v>
      </c>
      <c r="AW265" s="14" t="s">
        <v>37</v>
      </c>
      <c r="AX265" s="14" t="s">
        <v>74</v>
      </c>
      <c r="AY265" s="223" t="s">
        <v>285</v>
      </c>
    </row>
    <row r="266" spans="2:65" s="12" customFormat="1">
      <c r="B266" s="198"/>
      <c r="D266" s="190" t="s">
        <v>292</v>
      </c>
      <c r="E266" s="199" t="s">
        <v>5</v>
      </c>
      <c r="F266" s="200" t="s">
        <v>417</v>
      </c>
      <c r="H266" s="201" t="s">
        <v>5</v>
      </c>
      <c r="I266" s="202"/>
      <c r="K266" s="399"/>
      <c r="L266" s="198"/>
      <c r="M266" s="203"/>
      <c r="N266" s="204"/>
      <c r="O266" s="204"/>
      <c r="P266" s="204"/>
      <c r="Q266" s="204"/>
      <c r="R266" s="204"/>
      <c r="S266" s="204"/>
      <c r="T266" s="205"/>
      <c r="AT266" s="201" t="s">
        <v>292</v>
      </c>
      <c r="AU266" s="201" t="s">
        <v>84</v>
      </c>
      <c r="AV266" s="12" t="s">
        <v>82</v>
      </c>
      <c r="AW266" s="12" t="s">
        <v>37</v>
      </c>
      <c r="AX266" s="12" t="s">
        <v>74</v>
      </c>
      <c r="AY266" s="201" t="s">
        <v>285</v>
      </c>
    </row>
    <row r="267" spans="2:65" s="11" customFormat="1">
      <c r="B267" s="189"/>
      <c r="D267" s="190" t="s">
        <v>292</v>
      </c>
      <c r="E267" s="191" t="s">
        <v>5</v>
      </c>
      <c r="F267" s="192" t="s">
        <v>418</v>
      </c>
      <c r="H267" s="193">
        <v>50.215000000000003</v>
      </c>
      <c r="I267" s="194"/>
      <c r="K267" s="398"/>
      <c r="L267" s="189"/>
      <c r="M267" s="195"/>
      <c r="N267" s="196"/>
      <c r="O267" s="196"/>
      <c r="P267" s="196"/>
      <c r="Q267" s="196"/>
      <c r="R267" s="196"/>
      <c r="S267" s="196"/>
      <c r="T267" s="197"/>
      <c r="AT267" s="191" t="s">
        <v>292</v>
      </c>
      <c r="AU267" s="191" t="s">
        <v>84</v>
      </c>
      <c r="AV267" s="11" t="s">
        <v>84</v>
      </c>
      <c r="AW267" s="11" t="s">
        <v>37</v>
      </c>
      <c r="AX267" s="11" t="s">
        <v>74</v>
      </c>
      <c r="AY267" s="191" t="s">
        <v>285</v>
      </c>
    </row>
    <row r="268" spans="2:65" s="11" customFormat="1">
      <c r="B268" s="189"/>
      <c r="D268" s="190" t="s">
        <v>292</v>
      </c>
      <c r="E268" s="191" t="s">
        <v>5</v>
      </c>
      <c r="F268" s="192" t="s">
        <v>419</v>
      </c>
      <c r="H268" s="193">
        <v>62.975000000000001</v>
      </c>
      <c r="I268" s="194"/>
      <c r="K268" s="398"/>
      <c r="L268" s="189"/>
      <c r="M268" s="195"/>
      <c r="N268" s="196"/>
      <c r="O268" s="196"/>
      <c r="P268" s="196"/>
      <c r="Q268" s="196"/>
      <c r="R268" s="196"/>
      <c r="S268" s="196"/>
      <c r="T268" s="197"/>
      <c r="AT268" s="191" t="s">
        <v>292</v>
      </c>
      <c r="AU268" s="191" t="s">
        <v>84</v>
      </c>
      <c r="AV268" s="11" t="s">
        <v>84</v>
      </c>
      <c r="AW268" s="11" t="s">
        <v>37</v>
      </c>
      <c r="AX268" s="11" t="s">
        <v>74</v>
      </c>
      <c r="AY268" s="191" t="s">
        <v>285</v>
      </c>
    </row>
    <row r="269" spans="2:65" s="11" customFormat="1">
      <c r="B269" s="189"/>
      <c r="D269" s="190" t="s">
        <v>292</v>
      </c>
      <c r="E269" s="191" t="s">
        <v>5</v>
      </c>
      <c r="F269" s="192" t="s">
        <v>420</v>
      </c>
      <c r="H269" s="193">
        <v>20.58</v>
      </c>
      <c r="I269" s="194"/>
      <c r="K269" s="398"/>
      <c r="L269" s="189"/>
      <c r="M269" s="195"/>
      <c r="N269" s="196"/>
      <c r="O269" s="196"/>
      <c r="P269" s="196"/>
      <c r="Q269" s="196"/>
      <c r="R269" s="196"/>
      <c r="S269" s="196"/>
      <c r="T269" s="197"/>
      <c r="AT269" s="191" t="s">
        <v>292</v>
      </c>
      <c r="AU269" s="191" t="s">
        <v>84</v>
      </c>
      <c r="AV269" s="11" t="s">
        <v>84</v>
      </c>
      <c r="AW269" s="11" t="s">
        <v>37</v>
      </c>
      <c r="AX269" s="11" t="s">
        <v>74</v>
      </c>
      <c r="AY269" s="191" t="s">
        <v>285</v>
      </c>
    </row>
    <row r="270" spans="2:65" s="11" customFormat="1">
      <c r="B270" s="189"/>
      <c r="D270" s="190" t="s">
        <v>292</v>
      </c>
      <c r="E270" s="191" t="s">
        <v>5</v>
      </c>
      <c r="F270" s="192" t="s">
        <v>421</v>
      </c>
      <c r="H270" s="193">
        <v>9.8780000000000001</v>
      </c>
      <c r="I270" s="194"/>
      <c r="K270" s="398"/>
      <c r="L270" s="189"/>
      <c r="M270" s="195"/>
      <c r="N270" s="196"/>
      <c r="O270" s="196"/>
      <c r="P270" s="196"/>
      <c r="Q270" s="196"/>
      <c r="R270" s="196"/>
      <c r="S270" s="196"/>
      <c r="T270" s="197"/>
      <c r="AT270" s="191" t="s">
        <v>292</v>
      </c>
      <c r="AU270" s="191" t="s">
        <v>84</v>
      </c>
      <c r="AV270" s="11" t="s">
        <v>84</v>
      </c>
      <c r="AW270" s="11" t="s">
        <v>37</v>
      </c>
      <c r="AX270" s="11" t="s">
        <v>74</v>
      </c>
      <c r="AY270" s="191" t="s">
        <v>285</v>
      </c>
    </row>
    <row r="271" spans="2:65" s="11" customFormat="1">
      <c r="B271" s="189"/>
      <c r="D271" s="190" t="s">
        <v>292</v>
      </c>
      <c r="E271" s="191" t="s">
        <v>5</v>
      </c>
      <c r="F271" s="192" t="s">
        <v>422</v>
      </c>
      <c r="H271" s="193">
        <v>17.492999999999999</v>
      </c>
      <c r="I271" s="194"/>
      <c r="K271" s="398"/>
      <c r="L271" s="189"/>
      <c r="M271" s="195"/>
      <c r="N271" s="196"/>
      <c r="O271" s="196"/>
      <c r="P271" s="196"/>
      <c r="Q271" s="196"/>
      <c r="R271" s="196"/>
      <c r="S271" s="196"/>
      <c r="T271" s="197"/>
      <c r="AT271" s="191" t="s">
        <v>292</v>
      </c>
      <c r="AU271" s="191" t="s">
        <v>84</v>
      </c>
      <c r="AV271" s="11" t="s">
        <v>84</v>
      </c>
      <c r="AW271" s="11" t="s">
        <v>37</v>
      </c>
      <c r="AX271" s="11" t="s">
        <v>74</v>
      </c>
      <c r="AY271" s="191" t="s">
        <v>285</v>
      </c>
    </row>
    <row r="272" spans="2:65" s="11" customFormat="1">
      <c r="B272" s="189"/>
      <c r="D272" s="190" t="s">
        <v>292</v>
      </c>
      <c r="E272" s="191" t="s">
        <v>5</v>
      </c>
      <c r="F272" s="192" t="s">
        <v>423</v>
      </c>
      <c r="H272" s="193">
        <v>12.348000000000001</v>
      </c>
      <c r="I272" s="194"/>
      <c r="K272" s="398"/>
      <c r="L272" s="189"/>
      <c r="M272" s="195"/>
      <c r="N272" s="196"/>
      <c r="O272" s="196"/>
      <c r="P272" s="196"/>
      <c r="Q272" s="196"/>
      <c r="R272" s="196"/>
      <c r="S272" s="196"/>
      <c r="T272" s="197"/>
      <c r="AT272" s="191" t="s">
        <v>292</v>
      </c>
      <c r="AU272" s="191" t="s">
        <v>84</v>
      </c>
      <c r="AV272" s="11" t="s">
        <v>84</v>
      </c>
      <c r="AW272" s="11" t="s">
        <v>37</v>
      </c>
      <c r="AX272" s="11" t="s">
        <v>74</v>
      </c>
      <c r="AY272" s="191" t="s">
        <v>285</v>
      </c>
    </row>
    <row r="273" spans="2:51" s="11" customFormat="1">
      <c r="B273" s="189"/>
      <c r="D273" s="190" t="s">
        <v>292</v>
      </c>
      <c r="E273" s="191" t="s">
        <v>5</v>
      </c>
      <c r="F273" s="192" t="s">
        <v>424</v>
      </c>
      <c r="H273" s="193">
        <v>14.612</v>
      </c>
      <c r="I273" s="194"/>
      <c r="K273" s="398"/>
      <c r="L273" s="189"/>
      <c r="M273" s="195"/>
      <c r="N273" s="196"/>
      <c r="O273" s="196"/>
      <c r="P273" s="196"/>
      <c r="Q273" s="196"/>
      <c r="R273" s="196"/>
      <c r="S273" s="196"/>
      <c r="T273" s="197"/>
      <c r="AT273" s="191" t="s">
        <v>292</v>
      </c>
      <c r="AU273" s="191" t="s">
        <v>84</v>
      </c>
      <c r="AV273" s="11" t="s">
        <v>84</v>
      </c>
      <c r="AW273" s="11" t="s">
        <v>37</v>
      </c>
      <c r="AX273" s="11" t="s">
        <v>74</v>
      </c>
      <c r="AY273" s="191" t="s">
        <v>285</v>
      </c>
    </row>
    <row r="274" spans="2:51" s="11" customFormat="1">
      <c r="B274" s="189"/>
      <c r="D274" s="190" t="s">
        <v>292</v>
      </c>
      <c r="E274" s="191" t="s">
        <v>5</v>
      </c>
      <c r="F274" s="192" t="s">
        <v>425</v>
      </c>
      <c r="H274" s="193">
        <v>10.29</v>
      </c>
      <c r="I274" s="194"/>
      <c r="K274" s="398"/>
      <c r="L274" s="189"/>
      <c r="M274" s="195"/>
      <c r="N274" s="196"/>
      <c r="O274" s="196"/>
      <c r="P274" s="196"/>
      <c r="Q274" s="196"/>
      <c r="R274" s="196"/>
      <c r="S274" s="196"/>
      <c r="T274" s="197"/>
      <c r="AT274" s="191" t="s">
        <v>292</v>
      </c>
      <c r="AU274" s="191" t="s">
        <v>84</v>
      </c>
      <c r="AV274" s="11" t="s">
        <v>84</v>
      </c>
      <c r="AW274" s="11" t="s">
        <v>37</v>
      </c>
      <c r="AX274" s="11" t="s">
        <v>74</v>
      </c>
      <c r="AY274" s="191" t="s">
        <v>285</v>
      </c>
    </row>
    <row r="275" spans="2:51" s="11" customFormat="1">
      <c r="B275" s="189"/>
      <c r="D275" s="190" t="s">
        <v>292</v>
      </c>
      <c r="E275" s="191" t="s">
        <v>5</v>
      </c>
      <c r="F275" s="192" t="s">
        <v>426</v>
      </c>
      <c r="H275" s="193">
        <v>10.702</v>
      </c>
      <c r="I275" s="194"/>
      <c r="K275" s="398"/>
      <c r="L275" s="189"/>
      <c r="M275" s="195"/>
      <c r="N275" s="196"/>
      <c r="O275" s="196"/>
      <c r="P275" s="196"/>
      <c r="Q275" s="196"/>
      <c r="R275" s="196"/>
      <c r="S275" s="196"/>
      <c r="T275" s="197"/>
      <c r="AT275" s="191" t="s">
        <v>292</v>
      </c>
      <c r="AU275" s="191" t="s">
        <v>84</v>
      </c>
      <c r="AV275" s="11" t="s">
        <v>84</v>
      </c>
      <c r="AW275" s="11" t="s">
        <v>37</v>
      </c>
      <c r="AX275" s="11" t="s">
        <v>74</v>
      </c>
      <c r="AY275" s="191" t="s">
        <v>285</v>
      </c>
    </row>
    <row r="276" spans="2:51" s="11" customFormat="1">
      <c r="B276" s="189"/>
      <c r="D276" s="190" t="s">
        <v>292</v>
      </c>
      <c r="E276" s="191" t="s">
        <v>5</v>
      </c>
      <c r="F276" s="192" t="s">
        <v>427</v>
      </c>
      <c r="H276" s="193">
        <v>18.315999999999999</v>
      </c>
      <c r="I276" s="194"/>
      <c r="K276" s="398"/>
      <c r="L276" s="189"/>
      <c r="M276" s="195"/>
      <c r="N276" s="196"/>
      <c r="O276" s="196"/>
      <c r="P276" s="196"/>
      <c r="Q276" s="196"/>
      <c r="R276" s="196"/>
      <c r="S276" s="196"/>
      <c r="T276" s="197"/>
      <c r="AT276" s="191" t="s">
        <v>292</v>
      </c>
      <c r="AU276" s="191" t="s">
        <v>84</v>
      </c>
      <c r="AV276" s="11" t="s">
        <v>84</v>
      </c>
      <c r="AW276" s="11" t="s">
        <v>37</v>
      </c>
      <c r="AX276" s="11" t="s">
        <v>74</v>
      </c>
      <c r="AY276" s="191" t="s">
        <v>285</v>
      </c>
    </row>
    <row r="277" spans="2:51" s="11" customFormat="1">
      <c r="B277" s="189"/>
      <c r="D277" s="190" t="s">
        <v>292</v>
      </c>
      <c r="E277" s="191" t="s">
        <v>5</v>
      </c>
      <c r="F277" s="192" t="s">
        <v>428</v>
      </c>
      <c r="H277" s="193">
        <v>14.612</v>
      </c>
      <c r="I277" s="194"/>
      <c r="K277" s="398"/>
      <c r="L277" s="189"/>
      <c r="M277" s="195"/>
      <c r="N277" s="196"/>
      <c r="O277" s="196"/>
      <c r="P277" s="196"/>
      <c r="Q277" s="196"/>
      <c r="R277" s="196"/>
      <c r="S277" s="196"/>
      <c r="T277" s="197"/>
      <c r="AT277" s="191" t="s">
        <v>292</v>
      </c>
      <c r="AU277" s="191" t="s">
        <v>84</v>
      </c>
      <c r="AV277" s="11" t="s">
        <v>84</v>
      </c>
      <c r="AW277" s="11" t="s">
        <v>37</v>
      </c>
      <c r="AX277" s="11" t="s">
        <v>74</v>
      </c>
      <c r="AY277" s="191" t="s">
        <v>285</v>
      </c>
    </row>
    <row r="278" spans="2:51" s="11" customFormat="1">
      <c r="B278" s="189"/>
      <c r="D278" s="190" t="s">
        <v>292</v>
      </c>
      <c r="E278" s="191" t="s">
        <v>5</v>
      </c>
      <c r="F278" s="192" t="s">
        <v>429</v>
      </c>
      <c r="H278" s="193">
        <v>18.315999999999999</v>
      </c>
      <c r="I278" s="194"/>
      <c r="K278" s="398"/>
      <c r="L278" s="189"/>
      <c r="M278" s="195"/>
      <c r="N278" s="196"/>
      <c r="O278" s="196"/>
      <c r="P278" s="196"/>
      <c r="Q278" s="196"/>
      <c r="R278" s="196"/>
      <c r="S278" s="196"/>
      <c r="T278" s="197"/>
      <c r="AT278" s="191" t="s">
        <v>292</v>
      </c>
      <c r="AU278" s="191" t="s">
        <v>84</v>
      </c>
      <c r="AV278" s="11" t="s">
        <v>84</v>
      </c>
      <c r="AW278" s="11" t="s">
        <v>37</v>
      </c>
      <c r="AX278" s="11" t="s">
        <v>74</v>
      </c>
      <c r="AY278" s="191" t="s">
        <v>285</v>
      </c>
    </row>
    <row r="279" spans="2:51" s="11" customFormat="1">
      <c r="B279" s="189"/>
      <c r="D279" s="190" t="s">
        <v>292</v>
      </c>
      <c r="E279" s="191" t="s">
        <v>5</v>
      </c>
      <c r="F279" s="192" t="s">
        <v>430</v>
      </c>
      <c r="H279" s="193">
        <v>40.542999999999999</v>
      </c>
      <c r="I279" s="194"/>
      <c r="K279" s="398"/>
      <c r="L279" s="189"/>
      <c r="M279" s="195"/>
      <c r="N279" s="196"/>
      <c r="O279" s="196"/>
      <c r="P279" s="196"/>
      <c r="Q279" s="196"/>
      <c r="R279" s="196"/>
      <c r="S279" s="196"/>
      <c r="T279" s="197"/>
      <c r="AT279" s="191" t="s">
        <v>292</v>
      </c>
      <c r="AU279" s="191" t="s">
        <v>84</v>
      </c>
      <c r="AV279" s="11" t="s">
        <v>84</v>
      </c>
      <c r="AW279" s="11" t="s">
        <v>37</v>
      </c>
      <c r="AX279" s="11" t="s">
        <v>74</v>
      </c>
      <c r="AY279" s="191" t="s">
        <v>285</v>
      </c>
    </row>
    <row r="280" spans="2:51" s="11" customFormat="1">
      <c r="B280" s="189"/>
      <c r="D280" s="190" t="s">
        <v>292</v>
      </c>
      <c r="E280" s="191" t="s">
        <v>5</v>
      </c>
      <c r="F280" s="192" t="s">
        <v>431</v>
      </c>
      <c r="H280" s="193">
        <v>26.96</v>
      </c>
      <c r="I280" s="194"/>
      <c r="K280" s="398"/>
      <c r="L280" s="189"/>
      <c r="M280" s="195"/>
      <c r="N280" s="196"/>
      <c r="O280" s="196"/>
      <c r="P280" s="196"/>
      <c r="Q280" s="196"/>
      <c r="R280" s="196"/>
      <c r="S280" s="196"/>
      <c r="T280" s="197"/>
      <c r="AT280" s="191" t="s">
        <v>292</v>
      </c>
      <c r="AU280" s="191" t="s">
        <v>84</v>
      </c>
      <c r="AV280" s="11" t="s">
        <v>84</v>
      </c>
      <c r="AW280" s="11" t="s">
        <v>37</v>
      </c>
      <c r="AX280" s="11" t="s">
        <v>74</v>
      </c>
      <c r="AY280" s="191" t="s">
        <v>285</v>
      </c>
    </row>
    <row r="281" spans="2:51" s="11" customFormat="1">
      <c r="B281" s="189"/>
      <c r="D281" s="190" t="s">
        <v>292</v>
      </c>
      <c r="E281" s="191" t="s">
        <v>5</v>
      </c>
      <c r="F281" s="192" t="s">
        <v>432</v>
      </c>
      <c r="H281" s="193">
        <v>38.073</v>
      </c>
      <c r="I281" s="194"/>
      <c r="K281" s="398"/>
      <c r="L281" s="189"/>
      <c r="M281" s="195"/>
      <c r="N281" s="196"/>
      <c r="O281" s="196"/>
      <c r="P281" s="196"/>
      <c r="Q281" s="196"/>
      <c r="R281" s="196"/>
      <c r="S281" s="196"/>
      <c r="T281" s="197"/>
      <c r="AT281" s="191" t="s">
        <v>292</v>
      </c>
      <c r="AU281" s="191" t="s">
        <v>84</v>
      </c>
      <c r="AV281" s="11" t="s">
        <v>84</v>
      </c>
      <c r="AW281" s="11" t="s">
        <v>37</v>
      </c>
      <c r="AX281" s="11" t="s">
        <v>74</v>
      </c>
      <c r="AY281" s="191" t="s">
        <v>285</v>
      </c>
    </row>
    <row r="282" spans="2:51" s="14" customFormat="1">
      <c r="B282" s="222"/>
      <c r="D282" s="190" t="s">
        <v>292</v>
      </c>
      <c r="E282" s="223" t="s">
        <v>5</v>
      </c>
      <c r="F282" s="224" t="s">
        <v>416</v>
      </c>
      <c r="H282" s="225">
        <v>365.91300000000001</v>
      </c>
      <c r="I282" s="226"/>
      <c r="K282" s="406"/>
      <c r="L282" s="222"/>
      <c r="M282" s="227"/>
      <c r="N282" s="228"/>
      <c r="O282" s="228"/>
      <c r="P282" s="228"/>
      <c r="Q282" s="228"/>
      <c r="R282" s="228"/>
      <c r="S282" s="228"/>
      <c r="T282" s="229"/>
      <c r="AT282" s="223" t="s">
        <v>292</v>
      </c>
      <c r="AU282" s="223" t="s">
        <v>84</v>
      </c>
      <c r="AV282" s="14" t="s">
        <v>142</v>
      </c>
      <c r="AW282" s="14" t="s">
        <v>37</v>
      </c>
      <c r="AX282" s="14" t="s">
        <v>74</v>
      </c>
      <c r="AY282" s="223" t="s">
        <v>285</v>
      </c>
    </row>
    <row r="283" spans="2:51" s="12" customFormat="1">
      <c r="B283" s="198"/>
      <c r="D283" s="190" t="s">
        <v>292</v>
      </c>
      <c r="E283" s="199" t="s">
        <v>5</v>
      </c>
      <c r="F283" s="200" t="s">
        <v>433</v>
      </c>
      <c r="H283" s="201" t="s">
        <v>5</v>
      </c>
      <c r="I283" s="202"/>
      <c r="K283" s="399"/>
      <c r="L283" s="198"/>
      <c r="M283" s="203"/>
      <c r="N283" s="204"/>
      <c r="O283" s="204"/>
      <c r="P283" s="204"/>
      <c r="Q283" s="204"/>
      <c r="R283" s="204"/>
      <c r="S283" s="204"/>
      <c r="T283" s="205"/>
      <c r="AT283" s="201" t="s">
        <v>292</v>
      </c>
      <c r="AU283" s="201" t="s">
        <v>84</v>
      </c>
      <c r="AV283" s="12" t="s">
        <v>82</v>
      </c>
      <c r="AW283" s="12" t="s">
        <v>37</v>
      </c>
      <c r="AX283" s="12" t="s">
        <v>74</v>
      </c>
      <c r="AY283" s="201" t="s">
        <v>285</v>
      </c>
    </row>
    <row r="284" spans="2:51" s="11" customFormat="1">
      <c r="B284" s="189"/>
      <c r="D284" s="190" t="s">
        <v>292</v>
      </c>
      <c r="E284" s="191" t="s">
        <v>5</v>
      </c>
      <c r="F284" s="192" t="s">
        <v>434</v>
      </c>
      <c r="H284" s="193">
        <v>25.542000000000002</v>
      </c>
      <c r="I284" s="194"/>
      <c r="K284" s="398"/>
      <c r="L284" s="189"/>
      <c r="M284" s="195"/>
      <c r="N284" s="196"/>
      <c r="O284" s="196"/>
      <c r="P284" s="196"/>
      <c r="Q284" s="196"/>
      <c r="R284" s="196"/>
      <c r="S284" s="196"/>
      <c r="T284" s="197"/>
      <c r="AT284" s="191" t="s">
        <v>292</v>
      </c>
      <c r="AU284" s="191" t="s">
        <v>84</v>
      </c>
      <c r="AV284" s="11" t="s">
        <v>84</v>
      </c>
      <c r="AW284" s="11" t="s">
        <v>37</v>
      </c>
      <c r="AX284" s="11" t="s">
        <v>74</v>
      </c>
      <c r="AY284" s="191" t="s">
        <v>285</v>
      </c>
    </row>
    <row r="285" spans="2:51" s="11" customFormat="1">
      <c r="B285" s="189"/>
      <c r="D285" s="190" t="s">
        <v>292</v>
      </c>
      <c r="E285" s="191" t="s">
        <v>5</v>
      </c>
      <c r="F285" s="192" t="s">
        <v>435</v>
      </c>
      <c r="H285" s="193">
        <v>20.393999999999998</v>
      </c>
      <c r="I285" s="194"/>
      <c r="K285" s="398"/>
      <c r="L285" s="189"/>
      <c r="M285" s="195"/>
      <c r="N285" s="196"/>
      <c r="O285" s="196"/>
      <c r="P285" s="196"/>
      <c r="Q285" s="196"/>
      <c r="R285" s="196"/>
      <c r="S285" s="196"/>
      <c r="T285" s="197"/>
      <c r="AT285" s="191" t="s">
        <v>292</v>
      </c>
      <c r="AU285" s="191" t="s">
        <v>84</v>
      </c>
      <c r="AV285" s="11" t="s">
        <v>84</v>
      </c>
      <c r="AW285" s="11" t="s">
        <v>37</v>
      </c>
      <c r="AX285" s="11" t="s">
        <v>74</v>
      </c>
      <c r="AY285" s="191" t="s">
        <v>285</v>
      </c>
    </row>
    <row r="286" spans="2:51" s="11" customFormat="1">
      <c r="B286" s="189"/>
      <c r="D286" s="190" t="s">
        <v>292</v>
      </c>
      <c r="E286" s="191" t="s">
        <v>5</v>
      </c>
      <c r="F286" s="192" t="s">
        <v>436</v>
      </c>
      <c r="H286" s="193">
        <v>18.809999999999999</v>
      </c>
      <c r="I286" s="194"/>
      <c r="K286" s="398"/>
      <c r="L286" s="189"/>
      <c r="M286" s="195"/>
      <c r="N286" s="196"/>
      <c r="O286" s="196"/>
      <c r="P286" s="196"/>
      <c r="Q286" s="196"/>
      <c r="R286" s="196"/>
      <c r="S286" s="196"/>
      <c r="T286" s="197"/>
      <c r="AT286" s="191" t="s">
        <v>292</v>
      </c>
      <c r="AU286" s="191" t="s">
        <v>84</v>
      </c>
      <c r="AV286" s="11" t="s">
        <v>84</v>
      </c>
      <c r="AW286" s="11" t="s">
        <v>37</v>
      </c>
      <c r="AX286" s="11" t="s">
        <v>74</v>
      </c>
      <c r="AY286" s="191" t="s">
        <v>285</v>
      </c>
    </row>
    <row r="287" spans="2:51" s="11" customFormat="1">
      <c r="B287" s="189"/>
      <c r="D287" s="190" t="s">
        <v>292</v>
      </c>
      <c r="E287" s="191" t="s">
        <v>5</v>
      </c>
      <c r="F287" s="192" t="s">
        <v>437</v>
      </c>
      <c r="H287" s="193">
        <v>8.91</v>
      </c>
      <c r="I287" s="194"/>
      <c r="K287" s="398"/>
      <c r="L287" s="189"/>
      <c r="M287" s="195"/>
      <c r="N287" s="196"/>
      <c r="O287" s="196"/>
      <c r="P287" s="196"/>
      <c r="Q287" s="196"/>
      <c r="R287" s="196"/>
      <c r="S287" s="196"/>
      <c r="T287" s="197"/>
      <c r="AT287" s="191" t="s">
        <v>292</v>
      </c>
      <c r="AU287" s="191" t="s">
        <v>84</v>
      </c>
      <c r="AV287" s="11" t="s">
        <v>84</v>
      </c>
      <c r="AW287" s="11" t="s">
        <v>37</v>
      </c>
      <c r="AX287" s="11" t="s">
        <v>74</v>
      </c>
      <c r="AY287" s="191" t="s">
        <v>285</v>
      </c>
    </row>
    <row r="288" spans="2:51" s="11" customFormat="1">
      <c r="B288" s="189"/>
      <c r="D288" s="190" t="s">
        <v>292</v>
      </c>
      <c r="E288" s="191" t="s">
        <v>5</v>
      </c>
      <c r="F288" s="192" t="s">
        <v>438</v>
      </c>
      <c r="H288" s="193">
        <v>31.283999999999999</v>
      </c>
      <c r="I288" s="194"/>
      <c r="K288" s="398"/>
      <c r="L288" s="189"/>
      <c r="M288" s="195"/>
      <c r="N288" s="196"/>
      <c r="O288" s="196"/>
      <c r="P288" s="196"/>
      <c r="Q288" s="196"/>
      <c r="R288" s="196"/>
      <c r="S288" s="196"/>
      <c r="T288" s="197"/>
      <c r="AT288" s="191" t="s">
        <v>292</v>
      </c>
      <c r="AU288" s="191" t="s">
        <v>84</v>
      </c>
      <c r="AV288" s="11" t="s">
        <v>84</v>
      </c>
      <c r="AW288" s="11" t="s">
        <v>37</v>
      </c>
      <c r="AX288" s="11" t="s">
        <v>74</v>
      </c>
      <c r="AY288" s="191" t="s">
        <v>285</v>
      </c>
    </row>
    <row r="289" spans="2:65" s="11" customFormat="1">
      <c r="B289" s="189"/>
      <c r="D289" s="190" t="s">
        <v>292</v>
      </c>
      <c r="E289" s="191" t="s">
        <v>5</v>
      </c>
      <c r="F289" s="192" t="s">
        <v>439</v>
      </c>
      <c r="H289" s="193">
        <v>25.542000000000002</v>
      </c>
      <c r="I289" s="194"/>
      <c r="K289" s="398"/>
      <c r="L289" s="189"/>
      <c r="M289" s="195"/>
      <c r="N289" s="196"/>
      <c r="O289" s="196"/>
      <c r="P289" s="196"/>
      <c r="Q289" s="196"/>
      <c r="R289" s="196"/>
      <c r="S289" s="196"/>
      <c r="T289" s="197"/>
      <c r="AT289" s="191" t="s">
        <v>292</v>
      </c>
      <c r="AU289" s="191" t="s">
        <v>84</v>
      </c>
      <c r="AV289" s="11" t="s">
        <v>84</v>
      </c>
      <c r="AW289" s="11" t="s">
        <v>37</v>
      </c>
      <c r="AX289" s="11" t="s">
        <v>74</v>
      </c>
      <c r="AY289" s="191" t="s">
        <v>285</v>
      </c>
    </row>
    <row r="290" spans="2:65" s="11" customFormat="1">
      <c r="B290" s="189"/>
      <c r="D290" s="190" t="s">
        <v>292</v>
      </c>
      <c r="E290" s="191" t="s">
        <v>5</v>
      </c>
      <c r="F290" s="192" t="s">
        <v>440</v>
      </c>
      <c r="H290" s="193">
        <v>22.968</v>
      </c>
      <c r="I290" s="194"/>
      <c r="K290" s="398"/>
      <c r="L290" s="189"/>
      <c r="M290" s="195"/>
      <c r="N290" s="196"/>
      <c r="O290" s="196"/>
      <c r="P290" s="196"/>
      <c r="Q290" s="196"/>
      <c r="R290" s="196"/>
      <c r="S290" s="196"/>
      <c r="T290" s="197"/>
      <c r="AT290" s="191" t="s">
        <v>292</v>
      </c>
      <c r="AU290" s="191" t="s">
        <v>84</v>
      </c>
      <c r="AV290" s="11" t="s">
        <v>84</v>
      </c>
      <c r="AW290" s="11" t="s">
        <v>37</v>
      </c>
      <c r="AX290" s="11" t="s">
        <v>74</v>
      </c>
      <c r="AY290" s="191" t="s">
        <v>285</v>
      </c>
    </row>
    <row r="291" spans="2:65" s="11" customFormat="1">
      <c r="B291" s="189"/>
      <c r="D291" s="190" t="s">
        <v>292</v>
      </c>
      <c r="E291" s="191" t="s">
        <v>5</v>
      </c>
      <c r="F291" s="192" t="s">
        <v>441</v>
      </c>
      <c r="H291" s="193">
        <v>20.196000000000002</v>
      </c>
      <c r="I291" s="194"/>
      <c r="K291" s="398"/>
      <c r="L291" s="189"/>
      <c r="M291" s="195"/>
      <c r="N291" s="196"/>
      <c r="O291" s="196"/>
      <c r="P291" s="196"/>
      <c r="Q291" s="196"/>
      <c r="R291" s="196"/>
      <c r="S291" s="196"/>
      <c r="T291" s="197"/>
      <c r="AT291" s="191" t="s">
        <v>292</v>
      </c>
      <c r="AU291" s="191" t="s">
        <v>84</v>
      </c>
      <c r="AV291" s="11" t="s">
        <v>84</v>
      </c>
      <c r="AW291" s="11" t="s">
        <v>37</v>
      </c>
      <c r="AX291" s="11" t="s">
        <v>74</v>
      </c>
      <c r="AY291" s="191" t="s">
        <v>285</v>
      </c>
    </row>
    <row r="292" spans="2:65" s="11" customFormat="1">
      <c r="B292" s="189"/>
      <c r="D292" s="190" t="s">
        <v>292</v>
      </c>
      <c r="E292" s="191" t="s">
        <v>5</v>
      </c>
      <c r="F292" s="192" t="s">
        <v>442</v>
      </c>
      <c r="H292" s="193">
        <v>28.908000000000001</v>
      </c>
      <c r="I292" s="194"/>
      <c r="K292" s="398"/>
      <c r="L292" s="189"/>
      <c r="M292" s="195"/>
      <c r="N292" s="196"/>
      <c r="O292" s="196"/>
      <c r="P292" s="196"/>
      <c r="Q292" s="196"/>
      <c r="R292" s="196"/>
      <c r="S292" s="196"/>
      <c r="T292" s="197"/>
      <c r="AT292" s="191" t="s">
        <v>292</v>
      </c>
      <c r="AU292" s="191" t="s">
        <v>84</v>
      </c>
      <c r="AV292" s="11" t="s">
        <v>84</v>
      </c>
      <c r="AW292" s="11" t="s">
        <v>37</v>
      </c>
      <c r="AX292" s="11" t="s">
        <v>74</v>
      </c>
      <c r="AY292" s="191" t="s">
        <v>285</v>
      </c>
    </row>
    <row r="293" spans="2:65" s="11" customFormat="1">
      <c r="B293" s="189"/>
      <c r="D293" s="190" t="s">
        <v>292</v>
      </c>
      <c r="E293" s="191" t="s">
        <v>5</v>
      </c>
      <c r="F293" s="192" t="s">
        <v>443</v>
      </c>
      <c r="H293" s="193">
        <v>20.591999999999999</v>
      </c>
      <c r="I293" s="194"/>
      <c r="K293" s="398"/>
      <c r="L293" s="189"/>
      <c r="M293" s="195"/>
      <c r="N293" s="196"/>
      <c r="O293" s="196"/>
      <c r="P293" s="196"/>
      <c r="Q293" s="196"/>
      <c r="R293" s="196"/>
      <c r="S293" s="196"/>
      <c r="T293" s="197"/>
      <c r="AT293" s="191" t="s">
        <v>292</v>
      </c>
      <c r="AU293" s="191" t="s">
        <v>84</v>
      </c>
      <c r="AV293" s="11" t="s">
        <v>84</v>
      </c>
      <c r="AW293" s="11" t="s">
        <v>37</v>
      </c>
      <c r="AX293" s="11" t="s">
        <v>74</v>
      </c>
      <c r="AY293" s="191" t="s">
        <v>285</v>
      </c>
    </row>
    <row r="294" spans="2:65" s="11" customFormat="1">
      <c r="B294" s="189"/>
      <c r="D294" s="190" t="s">
        <v>292</v>
      </c>
      <c r="E294" s="191" t="s">
        <v>5</v>
      </c>
      <c r="F294" s="192" t="s">
        <v>444</v>
      </c>
      <c r="H294" s="193">
        <v>82.17</v>
      </c>
      <c r="I294" s="194"/>
      <c r="K294" s="398"/>
      <c r="L294" s="189"/>
      <c r="M294" s="195"/>
      <c r="N294" s="196"/>
      <c r="O294" s="196"/>
      <c r="P294" s="196"/>
      <c r="Q294" s="196"/>
      <c r="R294" s="196"/>
      <c r="S294" s="196"/>
      <c r="T294" s="197"/>
      <c r="AT294" s="191" t="s">
        <v>292</v>
      </c>
      <c r="AU294" s="191" t="s">
        <v>84</v>
      </c>
      <c r="AV294" s="11" t="s">
        <v>84</v>
      </c>
      <c r="AW294" s="11" t="s">
        <v>37</v>
      </c>
      <c r="AX294" s="11" t="s">
        <v>74</v>
      </c>
      <c r="AY294" s="191" t="s">
        <v>285</v>
      </c>
    </row>
    <row r="295" spans="2:65" s="14" customFormat="1">
      <c r="B295" s="222"/>
      <c r="D295" s="190" t="s">
        <v>292</v>
      </c>
      <c r="E295" s="223" t="s">
        <v>5</v>
      </c>
      <c r="F295" s="224" t="s">
        <v>416</v>
      </c>
      <c r="H295" s="225">
        <v>305.31599999999997</v>
      </c>
      <c r="I295" s="226"/>
      <c r="K295" s="406"/>
      <c r="L295" s="222"/>
      <c r="M295" s="227"/>
      <c r="N295" s="228"/>
      <c r="O295" s="228"/>
      <c r="P295" s="228"/>
      <c r="Q295" s="228"/>
      <c r="R295" s="228"/>
      <c r="S295" s="228"/>
      <c r="T295" s="229"/>
      <c r="AT295" s="223" t="s">
        <v>292</v>
      </c>
      <c r="AU295" s="223" t="s">
        <v>84</v>
      </c>
      <c r="AV295" s="14" t="s">
        <v>142</v>
      </c>
      <c r="AW295" s="14" t="s">
        <v>37</v>
      </c>
      <c r="AX295" s="14" t="s">
        <v>74</v>
      </c>
      <c r="AY295" s="223" t="s">
        <v>285</v>
      </c>
    </row>
    <row r="296" spans="2:65" s="11" customFormat="1">
      <c r="B296" s="189"/>
      <c r="D296" s="190" t="s">
        <v>292</v>
      </c>
      <c r="E296" s="191" t="s">
        <v>5</v>
      </c>
      <c r="F296" s="192" t="s">
        <v>445</v>
      </c>
      <c r="H296" s="193">
        <v>-37.700000000000003</v>
      </c>
      <c r="I296" s="194"/>
      <c r="K296" s="398"/>
      <c r="L296" s="189"/>
      <c r="M296" s="195"/>
      <c r="N296" s="196"/>
      <c r="O296" s="196"/>
      <c r="P296" s="196"/>
      <c r="Q296" s="196"/>
      <c r="R296" s="196"/>
      <c r="S296" s="196"/>
      <c r="T296" s="197"/>
      <c r="AT296" s="191" t="s">
        <v>292</v>
      </c>
      <c r="AU296" s="191" t="s">
        <v>84</v>
      </c>
      <c r="AV296" s="11" t="s">
        <v>84</v>
      </c>
      <c r="AW296" s="11" t="s">
        <v>37</v>
      </c>
      <c r="AX296" s="11" t="s">
        <v>74</v>
      </c>
      <c r="AY296" s="191" t="s">
        <v>285</v>
      </c>
    </row>
    <row r="297" spans="2:65" s="11" customFormat="1">
      <c r="B297" s="189"/>
      <c r="D297" s="190" t="s">
        <v>292</v>
      </c>
      <c r="E297" s="191" t="s">
        <v>5</v>
      </c>
      <c r="F297" s="192" t="s">
        <v>446</v>
      </c>
      <c r="H297" s="193">
        <v>26</v>
      </c>
      <c r="I297" s="194"/>
      <c r="K297" s="398"/>
      <c r="L297" s="189"/>
      <c r="M297" s="195"/>
      <c r="N297" s="196"/>
      <c r="O297" s="196"/>
      <c r="P297" s="196"/>
      <c r="Q297" s="196"/>
      <c r="R297" s="196"/>
      <c r="S297" s="196"/>
      <c r="T297" s="197"/>
      <c r="AT297" s="191" t="s">
        <v>292</v>
      </c>
      <c r="AU297" s="191" t="s">
        <v>84</v>
      </c>
      <c r="AV297" s="11" t="s">
        <v>84</v>
      </c>
      <c r="AW297" s="11" t="s">
        <v>37</v>
      </c>
      <c r="AX297" s="11" t="s">
        <v>74</v>
      </c>
      <c r="AY297" s="191" t="s">
        <v>285</v>
      </c>
    </row>
    <row r="298" spans="2:65" s="11" customFormat="1">
      <c r="B298" s="189"/>
      <c r="D298" s="190" t="s">
        <v>292</v>
      </c>
      <c r="E298" s="191" t="s">
        <v>5</v>
      </c>
      <c r="F298" s="192" t="s">
        <v>447</v>
      </c>
      <c r="H298" s="193">
        <v>-72</v>
      </c>
      <c r="I298" s="194"/>
      <c r="K298" s="398"/>
      <c r="L298" s="189"/>
      <c r="M298" s="195"/>
      <c r="N298" s="196"/>
      <c r="O298" s="196"/>
      <c r="P298" s="196"/>
      <c r="Q298" s="196"/>
      <c r="R298" s="196"/>
      <c r="S298" s="196"/>
      <c r="T298" s="197"/>
      <c r="AT298" s="191" t="s">
        <v>292</v>
      </c>
      <c r="AU298" s="191" t="s">
        <v>84</v>
      </c>
      <c r="AV298" s="11" t="s">
        <v>84</v>
      </c>
      <c r="AW298" s="11" t="s">
        <v>37</v>
      </c>
      <c r="AX298" s="11" t="s">
        <v>74</v>
      </c>
      <c r="AY298" s="191" t="s">
        <v>285</v>
      </c>
    </row>
    <row r="299" spans="2:65" s="11" customFormat="1">
      <c r="B299" s="189"/>
      <c r="D299" s="190" t="s">
        <v>292</v>
      </c>
      <c r="E299" s="191" t="s">
        <v>5</v>
      </c>
      <c r="F299" s="192" t="s">
        <v>448</v>
      </c>
      <c r="H299" s="193">
        <v>-77.16</v>
      </c>
      <c r="I299" s="194"/>
      <c r="K299" s="398"/>
      <c r="L299" s="189"/>
      <c r="M299" s="195"/>
      <c r="N299" s="196"/>
      <c r="O299" s="196"/>
      <c r="P299" s="196"/>
      <c r="Q299" s="196"/>
      <c r="R299" s="196"/>
      <c r="S299" s="196"/>
      <c r="T299" s="197"/>
      <c r="AT299" s="191" t="s">
        <v>292</v>
      </c>
      <c r="AU299" s="191" t="s">
        <v>84</v>
      </c>
      <c r="AV299" s="11" t="s">
        <v>84</v>
      </c>
      <c r="AW299" s="11" t="s">
        <v>37</v>
      </c>
      <c r="AX299" s="11" t="s">
        <v>74</v>
      </c>
      <c r="AY299" s="191" t="s">
        <v>285</v>
      </c>
    </row>
    <row r="300" spans="2:65" s="11" customFormat="1">
      <c r="B300" s="189"/>
      <c r="D300" s="190" t="s">
        <v>292</v>
      </c>
      <c r="E300" s="191" t="s">
        <v>5</v>
      </c>
      <c r="F300" s="192" t="s">
        <v>449</v>
      </c>
      <c r="H300" s="193">
        <v>110</v>
      </c>
      <c r="I300" s="194"/>
      <c r="K300" s="398"/>
      <c r="L300" s="189"/>
      <c r="M300" s="195"/>
      <c r="N300" s="196"/>
      <c r="O300" s="196"/>
      <c r="P300" s="196"/>
      <c r="Q300" s="196"/>
      <c r="R300" s="196"/>
      <c r="S300" s="196"/>
      <c r="T300" s="197"/>
      <c r="AT300" s="191" t="s">
        <v>292</v>
      </c>
      <c r="AU300" s="191" t="s">
        <v>84</v>
      </c>
      <c r="AV300" s="11" t="s">
        <v>84</v>
      </c>
      <c r="AW300" s="11" t="s">
        <v>37</v>
      </c>
      <c r="AX300" s="11" t="s">
        <v>74</v>
      </c>
      <c r="AY300" s="191" t="s">
        <v>285</v>
      </c>
    </row>
    <row r="301" spans="2:65" s="14" customFormat="1">
      <c r="B301" s="222"/>
      <c r="D301" s="190" t="s">
        <v>292</v>
      </c>
      <c r="E301" s="223" t="s">
        <v>5</v>
      </c>
      <c r="F301" s="224" t="s">
        <v>416</v>
      </c>
      <c r="H301" s="225">
        <v>-50.86</v>
      </c>
      <c r="I301" s="226"/>
      <c r="K301" s="406"/>
      <c r="L301" s="222"/>
      <c r="M301" s="227"/>
      <c r="N301" s="228"/>
      <c r="O301" s="228"/>
      <c r="P301" s="228"/>
      <c r="Q301" s="228"/>
      <c r="R301" s="228"/>
      <c r="S301" s="228"/>
      <c r="T301" s="229"/>
      <c r="AT301" s="223" t="s">
        <v>292</v>
      </c>
      <c r="AU301" s="223" t="s">
        <v>84</v>
      </c>
      <c r="AV301" s="14" t="s">
        <v>142</v>
      </c>
      <c r="AW301" s="14" t="s">
        <v>37</v>
      </c>
      <c r="AX301" s="14" t="s">
        <v>74</v>
      </c>
      <c r="AY301" s="223" t="s">
        <v>285</v>
      </c>
    </row>
    <row r="302" spans="2:65" s="13" customFormat="1">
      <c r="B302" s="206"/>
      <c r="D302" s="215" t="s">
        <v>292</v>
      </c>
      <c r="E302" s="219" t="s">
        <v>5</v>
      </c>
      <c r="F302" s="220" t="s">
        <v>310</v>
      </c>
      <c r="H302" s="221">
        <v>817.84100000000001</v>
      </c>
      <c r="I302" s="210"/>
      <c r="K302" s="400"/>
      <c r="L302" s="206"/>
      <c r="M302" s="211"/>
      <c r="N302" s="212"/>
      <c r="O302" s="212"/>
      <c r="P302" s="212"/>
      <c r="Q302" s="212"/>
      <c r="R302" s="212"/>
      <c r="S302" s="212"/>
      <c r="T302" s="213"/>
      <c r="AT302" s="214" t="s">
        <v>292</v>
      </c>
      <c r="AU302" s="214" t="s">
        <v>84</v>
      </c>
      <c r="AV302" s="13" t="s">
        <v>291</v>
      </c>
      <c r="AW302" s="13" t="s">
        <v>37</v>
      </c>
      <c r="AX302" s="13" t="s">
        <v>82</v>
      </c>
      <c r="AY302" s="214" t="s">
        <v>285</v>
      </c>
    </row>
    <row r="303" spans="2:65" s="1" customFormat="1" ht="24">
      <c r="B303" s="176"/>
      <c r="C303" s="177" t="s">
        <v>356</v>
      </c>
      <c r="D303" s="177" t="s">
        <v>287</v>
      </c>
      <c r="E303" s="178" t="s">
        <v>450</v>
      </c>
      <c r="F303" s="179" t="s">
        <v>451</v>
      </c>
      <c r="G303" s="180" t="s">
        <v>328</v>
      </c>
      <c r="H303" s="181">
        <v>72</v>
      </c>
      <c r="I303" s="182"/>
      <c r="J303" s="183">
        <f>ROUND(I303*H303,2)</f>
        <v>0</v>
      </c>
      <c r="K303" s="403" t="s">
        <v>5585</v>
      </c>
      <c r="L303" s="42"/>
      <c r="M303" s="184" t="s">
        <v>5</v>
      </c>
      <c r="N303" s="185" t="s">
        <v>45</v>
      </c>
      <c r="O303" s="43"/>
      <c r="P303" s="186">
        <f>O303*H303</f>
        <v>0</v>
      </c>
      <c r="Q303" s="186">
        <v>0</v>
      </c>
      <c r="R303" s="186">
        <f>Q303*H303</f>
        <v>0</v>
      </c>
      <c r="S303" s="186">
        <v>0</v>
      </c>
      <c r="T303" s="187">
        <f>S303*H303</f>
        <v>0</v>
      </c>
      <c r="AR303" s="25" t="s">
        <v>291</v>
      </c>
      <c r="AT303" s="25" t="s">
        <v>287</v>
      </c>
      <c r="AU303" s="25" t="s">
        <v>84</v>
      </c>
      <c r="AY303" s="25" t="s">
        <v>285</v>
      </c>
      <c r="BE303" s="188">
        <f>IF(N303="základní",J303,0)</f>
        <v>0</v>
      </c>
      <c r="BF303" s="188">
        <f>IF(N303="snížená",J303,0)</f>
        <v>0</v>
      </c>
      <c r="BG303" s="188">
        <f>IF(N303="zákl. přenesená",J303,0)</f>
        <v>0</v>
      </c>
      <c r="BH303" s="188">
        <f>IF(N303="sníž. přenesená",J303,0)</f>
        <v>0</v>
      </c>
      <c r="BI303" s="188">
        <f>IF(N303="nulová",J303,0)</f>
        <v>0</v>
      </c>
      <c r="BJ303" s="25" t="s">
        <v>82</v>
      </c>
      <c r="BK303" s="188">
        <f>ROUND(I303*H303,2)</f>
        <v>0</v>
      </c>
      <c r="BL303" s="25" t="s">
        <v>291</v>
      </c>
      <c r="BM303" s="25" t="s">
        <v>452</v>
      </c>
    </row>
    <row r="304" spans="2:65" s="11" customFormat="1">
      <c r="B304" s="189"/>
      <c r="D304" s="215" t="s">
        <v>292</v>
      </c>
      <c r="E304" s="216" t="s">
        <v>5</v>
      </c>
      <c r="F304" s="217" t="s">
        <v>453</v>
      </c>
      <c r="H304" s="218">
        <v>72</v>
      </c>
      <c r="I304" s="194"/>
      <c r="K304" s="398"/>
      <c r="L304" s="189"/>
      <c r="M304" s="195"/>
      <c r="N304" s="196"/>
      <c r="O304" s="196"/>
      <c r="P304" s="196"/>
      <c r="Q304" s="196"/>
      <c r="R304" s="196"/>
      <c r="S304" s="196"/>
      <c r="T304" s="197"/>
      <c r="AT304" s="191" t="s">
        <v>292</v>
      </c>
      <c r="AU304" s="191" t="s">
        <v>84</v>
      </c>
      <c r="AV304" s="11" t="s">
        <v>84</v>
      </c>
      <c r="AW304" s="11" t="s">
        <v>37</v>
      </c>
      <c r="AX304" s="11" t="s">
        <v>82</v>
      </c>
      <c r="AY304" s="191" t="s">
        <v>285</v>
      </c>
    </row>
    <row r="305" spans="2:65" s="1" customFormat="1">
      <c r="B305" s="176"/>
      <c r="C305" s="177" t="s">
        <v>454</v>
      </c>
      <c r="D305" s="177" t="s">
        <v>287</v>
      </c>
      <c r="E305" s="178" t="s">
        <v>455</v>
      </c>
      <c r="F305" s="179" t="s">
        <v>456</v>
      </c>
      <c r="G305" s="180" t="s">
        <v>328</v>
      </c>
      <c r="H305" s="181">
        <v>36</v>
      </c>
      <c r="I305" s="182"/>
      <c r="J305" s="183">
        <f>ROUND(I305*H305,2)</f>
        <v>0</v>
      </c>
      <c r="K305" s="402" t="s">
        <v>5584</v>
      </c>
      <c r="L305" s="42"/>
      <c r="M305" s="184" t="s">
        <v>5</v>
      </c>
      <c r="N305" s="185" t="s">
        <v>45</v>
      </c>
      <c r="O305" s="43"/>
      <c r="P305" s="186">
        <f>O305*H305</f>
        <v>0</v>
      </c>
      <c r="Q305" s="186">
        <v>0</v>
      </c>
      <c r="R305" s="186">
        <f>Q305*H305</f>
        <v>0</v>
      </c>
      <c r="S305" s="186">
        <v>0</v>
      </c>
      <c r="T305" s="187">
        <f>S305*H305</f>
        <v>0</v>
      </c>
      <c r="AR305" s="25" t="s">
        <v>291</v>
      </c>
      <c r="AT305" s="25" t="s">
        <v>287</v>
      </c>
      <c r="AU305" s="25" t="s">
        <v>84</v>
      </c>
      <c r="AY305" s="25" t="s">
        <v>285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25" t="s">
        <v>82</v>
      </c>
      <c r="BK305" s="188">
        <f>ROUND(I305*H305,2)</f>
        <v>0</v>
      </c>
      <c r="BL305" s="25" t="s">
        <v>291</v>
      </c>
      <c r="BM305" s="25" t="s">
        <v>457</v>
      </c>
    </row>
    <row r="306" spans="2:65" s="10" customFormat="1" ht="14.4">
      <c r="B306" s="162"/>
      <c r="D306" s="173" t="s">
        <v>73</v>
      </c>
      <c r="E306" s="174" t="s">
        <v>458</v>
      </c>
      <c r="F306" s="174" t="s">
        <v>459</v>
      </c>
      <c r="I306" s="165"/>
      <c r="J306" s="175">
        <f>BK306</f>
        <v>0</v>
      </c>
      <c r="K306" s="401"/>
      <c r="L306" s="162"/>
      <c r="M306" s="167"/>
      <c r="N306" s="168"/>
      <c r="O306" s="168"/>
      <c r="P306" s="169">
        <f>SUM(P307:P324)</f>
        <v>0</v>
      </c>
      <c r="Q306" s="168"/>
      <c r="R306" s="169">
        <f>SUM(R307:R324)</f>
        <v>0</v>
      </c>
      <c r="S306" s="168"/>
      <c r="T306" s="170">
        <f>SUM(T307:T324)</f>
        <v>0</v>
      </c>
      <c r="AR306" s="163" t="s">
        <v>82</v>
      </c>
      <c r="AT306" s="171" t="s">
        <v>73</v>
      </c>
      <c r="AU306" s="171" t="s">
        <v>82</v>
      </c>
      <c r="AY306" s="163" t="s">
        <v>285</v>
      </c>
      <c r="BK306" s="172">
        <f>SUM(BK307:BK324)</f>
        <v>0</v>
      </c>
    </row>
    <row r="307" spans="2:65" s="1" customFormat="1" ht="24">
      <c r="B307" s="176"/>
      <c r="C307" s="177" t="s">
        <v>366</v>
      </c>
      <c r="D307" s="177" t="s">
        <v>287</v>
      </c>
      <c r="E307" s="178" t="s">
        <v>460</v>
      </c>
      <c r="F307" s="179" t="s">
        <v>461</v>
      </c>
      <c r="G307" s="180" t="s">
        <v>328</v>
      </c>
      <c r="H307" s="181">
        <v>293.303</v>
      </c>
      <c r="I307" s="182"/>
      <c r="J307" s="183">
        <f>ROUND(I307*H307,2)</f>
        <v>0</v>
      </c>
      <c r="K307" s="403" t="s">
        <v>5585</v>
      </c>
      <c r="L307" s="42"/>
      <c r="M307" s="184" t="s">
        <v>5</v>
      </c>
      <c r="N307" s="185" t="s">
        <v>45</v>
      </c>
      <c r="O307" s="43"/>
      <c r="P307" s="186">
        <f>O307*H307</f>
        <v>0</v>
      </c>
      <c r="Q307" s="186">
        <v>0</v>
      </c>
      <c r="R307" s="186">
        <f>Q307*H307</f>
        <v>0</v>
      </c>
      <c r="S307" s="186">
        <v>0</v>
      </c>
      <c r="T307" s="187">
        <f>S307*H307</f>
        <v>0</v>
      </c>
      <c r="AR307" s="25" t="s">
        <v>291</v>
      </c>
      <c r="AT307" s="25" t="s">
        <v>287</v>
      </c>
      <c r="AU307" s="25" t="s">
        <v>84</v>
      </c>
      <c r="AY307" s="25" t="s">
        <v>285</v>
      </c>
      <c r="BE307" s="188">
        <f>IF(N307="základní",J307,0)</f>
        <v>0</v>
      </c>
      <c r="BF307" s="188">
        <f>IF(N307="snížená",J307,0)</f>
        <v>0</v>
      </c>
      <c r="BG307" s="188">
        <f>IF(N307="zákl. přenesená",J307,0)</f>
        <v>0</v>
      </c>
      <c r="BH307" s="188">
        <f>IF(N307="sníž. přenesená",J307,0)</f>
        <v>0</v>
      </c>
      <c r="BI307" s="188">
        <f>IF(N307="nulová",J307,0)</f>
        <v>0</v>
      </c>
      <c r="BJ307" s="25" t="s">
        <v>82</v>
      </c>
      <c r="BK307" s="188">
        <f>ROUND(I307*H307,2)</f>
        <v>0</v>
      </c>
      <c r="BL307" s="25" t="s">
        <v>291</v>
      </c>
      <c r="BM307" s="25" t="s">
        <v>462</v>
      </c>
    </row>
    <row r="308" spans="2:65" s="11" customFormat="1">
      <c r="B308" s="189"/>
      <c r="D308" s="190" t="s">
        <v>292</v>
      </c>
      <c r="E308" s="191" t="s">
        <v>5</v>
      </c>
      <c r="F308" s="192" t="s">
        <v>463</v>
      </c>
      <c r="H308" s="193">
        <v>157.36799999999999</v>
      </c>
      <c r="I308" s="194"/>
      <c r="K308" s="398"/>
      <c r="L308" s="189"/>
      <c r="M308" s="195"/>
      <c r="N308" s="196"/>
      <c r="O308" s="196"/>
      <c r="P308" s="196"/>
      <c r="Q308" s="196"/>
      <c r="R308" s="196"/>
      <c r="S308" s="196"/>
      <c r="T308" s="197"/>
      <c r="AT308" s="191" t="s">
        <v>292</v>
      </c>
      <c r="AU308" s="191" t="s">
        <v>84</v>
      </c>
      <c r="AV308" s="11" t="s">
        <v>84</v>
      </c>
      <c r="AW308" s="11" t="s">
        <v>37</v>
      </c>
      <c r="AX308" s="11" t="s">
        <v>74</v>
      </c>
      <c r="AY308" s="191" t="s">
        <v>285</v>
      </c>
    </row>
    <row r="309" spans="2:65" s="11" customFormat="1">
      <c r="B309" s="189"/>
      <c r="D309" s="190" t="s">
        <v>292</v>
      </c>
      <c r="E309" s="191" t="s">
        <v>5</v>
      </c>
      <c r="F309" s="192" t="s">
        <v>464</v>
      </c>
      <c r="H309" s="193">
        <v>112.2</v>
      </c>
      <c r="I309" s="194"/>
      <c r="K309" s="398"/>
      <c r="L309" s="189"/>
      <c r="M309" s="195"/>
      <c r="N309" s="196"/>
      <c r="O309" s="196"/>
      <c r="P309" s="196"/>
      <c r="Q309" s="196"/>
      <c r="R309" s="196"/>
      <c r="S309" s="196"/>
      <c r="T309" s="197"/>
      <c r="AT309" s="191" t="s">
        <v>292</v>
      </c>
      <c r="AU309" s="191" t="s">
        <v>84</v>
      </c>
      <c r="AV309" s="11" t="s">
        <v>84</v>
      </c>
      <c r="AW309" s="11" t="s">
        <v>37</v>
      </c>
      <c r="AX309" s="11" t="s">
        <v>74</v>
      </c>
      <c r="AY309" s="191" t="s">
        <v>285</v>
      </c>
    </row>
    <row r="310" spans="2:65" s="11" customFormat="1">
      <c r="B310" s="189"/>
      <c r="D310" s="190" t="s">
        <v>292</v>
      </c>
      <c r="E310" s="191" t="s">
        <v>5</v>
      </c>
      <c r="F310" s="192" t="s">
        <v>465</v>
      </c>
      <c r="H310" s="193">
        <v>59.975999999999999</v>
      </c>
      <c r="I310" s="194"/>
      <c r="K310" s="398"/>
      <c r="L310" s="189"/>
      <c r="M310" s="195"/>
      <c r="N310" s="196"/>
      <c r="O310" s="196"/>
      <c r="P310" s="196"/>
      <c r="Q310" s="196"/>
      <c r="R310" s="196"/>
      <c r="S310" s="196"/>
      <c r="T310" s="197"/>
      <c r="AT310" s="191" t="s">
        <v>292</v>
      </c>
      <c r="AU310" s="191" t="s">
        <v>84</v>
      </c>
      <c r="AV310" s="11" t="s">
        <v>84</v>
      </c>
      <c r="AW310" s="11" t="s">
        <v>37</v>
      </c>
      <c r="AX310" s="11" t="s">
        <v>74</v>
      </c>
      <c r="AY310" s="191" t="s">
        <v>285</v>
      </c>
    </row>
    <row r="311" spans="2:65" s="11" customFormat="1">
      <c r="B311" s="189"/>
      <c r="D311" s="190" t="s">
        <v>292</v>
      </c>
      <c r="E311" s="191" t="s">
        <v>5</v>
      </c>
      <c r="F311" s="192" t="s">
        <v>466</v>
      </c>
      <c r="H311" s="193">
        <v>-40.799999999999997</v>
      </c>
      <c r="I311" s="194"/>
      <c r="K311" s="398"/>
      <c r="L311" s="189"/>
      <c r="M311" s="195"/>
      <c r="N311" s="196"/>
      <c r="O311" s="196"/>
      <c r="P311" s="196"/>
      <c r="Q311" s="196"/>
      <c r="R311" s="196"/>
      <c r="S311" s="196"/>
      <c r="T311" s="197"/>
      <c r="AT311" s="191" t="s">
        <v>292</v>
      </c>
      <c r="AU311" s="191" t="s">
        <v>84</v>
      </c>
      <c r="AV311" s="11" t="s">
        <v>84</v>
      </c>
      <c r="AW311" s="11" t="s">
        <v>37</v>
      </c>
      <c r="AX311" s="11" t="s">
        <v>74</v>
      </c>
      <c r="AY311" s="191" t="s">
        <v>285</v>
      </c>
    </row>
    <row r="312" spans="2:65" s="11" customFormat="1">
      <c r="B312" s="189"/>
      <c r="D312" s="190" t="s">
        <v>292</v>
      </c>
      <c r="E312" s="191" t="s">
        <v>5</v>
      </c>
      <c r="F312" s="192" t="s">
        <v>467</v>
      </c>
      <c r="H312" s="193">
        <v>4.5590000000000002</v>
      </c>
      <c r="I312" s="194"/>
      <c r="K312" s="398"/>
      <c r="L312" s="189"/>
      <c r="M312" s="195"/>
      <c r="N312" s="196"/>
      <c r="O312" s="196"/>
      <c r="P312" s="196"/>
      <c r="Q312" s="196"/>
      <c r="R312" s="196"/>
      <c r="S312" s="196"/>
      <c r="T312" s="197"/>
      <c r="AT312" s="191" t="s">
        <v>292</v>
      </c>
      <c r="AU312" s="191" t="s">
        <v>84</v>
      </c>
      <c r="AV312" s="11" t="s">
        <v>84</v>
      </c>
      <c r="AW312" s="11" t="s">
        <v>37</v>
      </c>
      <c r="AX312" s="11" t="s">
        <v>74</v>
      </c>
      <c r="AY312" s="191" t="s">
        <v>285</v>
      </c>
    </row>
    <row r="313" spans="2:65" s="13" customFormat="1">
      <c r="B313" s="206"/>
      <c r="D313" s="215" t="s">
        <v>292</v>
      </c>
      <c r="E313" s="219" t="s">
        <v>5</v>
      </c>
      <c r="F313" s="220" t="s">
        <v>310</v>
      </c>
      <c r="H313" s="221">
        <v>293.303</v>
      </c>
      <c r="I313" s="210"/>
      <c r="K313" s="400"/>
      <c r="L313" s="206"/>
      <c r="M313" s="211"/>
      <c r="N313" s="212"/>
      <c r="O313" s="212"/>
      <c r="P313" s="212"/>
      <c r="Q313" s="212"/>
      <c r="R313" s="212"/>
      <c r="S313" s="212"/>
      <c r="T313" s="213"/>
      <c r="AT313" s="214" t="s">
        <v>292</v>
      </c>
      <c r="AU313" s="214" t="s">
        <v>84</v>
      </c>
      <c r="AV313" s="13" t="s">
        <v>291</v>
      </c>
      <c r="AW313" s="13" t="s">
        <v>37</v>
      </c>
      <c r="AX313" s="13" t="s">
        <v>82</v>
      </c>
      <c r="AY313" s="214" t="s">
        <v>285</v>
      </c>
    </row>
    <row r="314" spans="2:65" s="1" customFormat="1" ht="24">
      <c r="B314" s="176"/>
      <c r="C314" s="177" t="s">
        <v>468</v>
      </c>
      <c r="D314" s="177" t="s">
        <v>287</v>
      </c>
      <c r="E314" s="178" t="s">
        <v>469</v>
      </c>
      <c r="F314" s="179" t="s">
        <v>470</v>
      </c>
      <c r="G314" s="180" t="s">
        <v>328</v>
      </c>
      <c r="H314" s="181">
        <v>789.33299999999997</v>
      </c>
      <c r="I314" s="182"/>
      <c r="J314" s="183">
        <f>ROUND(I314*H314,2)</f>
        <v>0</v>
      </c>
      <c r="K314" s="403" t="s">
        <v>5585</v>
      </c>
      <c r="L314" s="42"/>
      <c r="M314" s="184" t="s">
        <v>5</v>
      </c>
      <c r="N314" s="185" t="s">
        <v>45</v>
      </c>
      <c r="O314" s="43"/>
      <c r="P314" s="186">
        <f>O314*H314</f>
        <v>0</v>
      </c>
      <c r="Q314" s="186">
        <v>0</v>
      </c>
      <c r="R314" s="186">
        <f>Q314*H314</f>
        <v>0</v>
      </c>
      <c r="S314" s="186">
        <v>0</v>
      </c>
      <c r="T314" s="187">
        <f>S314*H314</f>
        <v>0</v>
      </c>
      <c r="AR314" s="25" t="s">
        <v>291</v>
      </c>
      <c r="AT314" s="25" t="s">
        <v>287</v>
      </c>
      <c r="AU314" s="25" t="s">
        <v>84</v>
      </c>
      <c r="AY314" s="25" t="s">
        <v>285</v>
      </c>
      <c r="BE314" s="188">
        <f>IF(N314="základní",J314,0)</f>
        <v>0</v>
      </c>
      <c r="BF314" s="188">
        <f>IF(N314="snížená",J314,0)</f>
        <v>0</v>
      </c>
      <c r="BG314" s="188">
        <f>IF(N314="zákl. přenesená",J314,0)</f>
        <v>0</v>
      </c>
      <c r="BH314" s="188">
        <f>IF(N314="sníž. přenesená",J314,0)</f>
        <v>0</v>
      </c>
      <c r="BI314" s="188">
        <f>IF(N314="nulová",J314,0)</f>
        <v>0</v>
      </c>
      <c r="BJ314" s="25" t="s">
        <v>82</v>
      </c>
      <c r="BK314" s="188">
        <f>ROUND(I314*H314,2)</f>
        <v>0</v>
      </c>
      <c r="BL314" s="25" t="s">
        <v>291</v>
      </c>
      <c r="BM314" s="25" t="s">
        <v>471</v>
      </c>
    </row>
    <row r="315" spans="2:65" s="11" customFormat="1">
      <c r="B315" s="189"/>
      <c r="D315" s="190" t="s">
        <v>292</v>
      </c>
      <c r="E315" s="191" t="s">
        <v>5</v>
      </c>
      <c r="F315" s="192" t="s">
        <v>472</v>
      </c>
      <c r="H315" s="193">
        <v>593.33299999999997</v>
      </c>
      <c r="I315" s="194"/>
      <c r="K315" s="398"/>
      <c r="L315" s="189"/>
      <c r="M315" s="195"/>
      <c r="N315" s="196"/>
      <c r="O315" s="196"/>
      <c r="P315" s="196"/>
      <c r="Q315" s="196"/>
      <c r="R315" s="196"/>
      <c r="S315" s="196"/>
      <c r="T315" s="197"/>
      <c r="AT315" s="191" t="s">
        <v>292</v>
      </c>
      <c r="AU315" s="191" t="s">
        <v>84</v>
      </c>
      <c r="AV315" s="11" t="s">
        <v>84</v>
      </c>
      <c r="AW315" s="11" t="s">
        <v>37</v>
      </c>
      <c r="AX315" s="11" t="s">
        <v>74</v>
      </c>
      <c r="AY315" s="191" t="s">
        <v>285</v>
      </c>
    </row>
    <row r="316" spans="2:65" s="11" customFormat="1">
      <c r="B316" s="189"/>
      <c r="D316" s="190" t="s">
        <v>292</v>
      </c>
      <c r="E316" s="191" t="s">
        <v>5</v>
      </c>
      <c r="F316" s="192" t="s">
        <v>473</v>
      </c>
      <c r="H316" s="193">
        <v>196</v>
      </c>
      <c r="I316" s="194"/>
      <c r="K316" s="398"/>
      <c r="L316" s="189"/>
      <c r="M316" s="195"/>
      <c r="N316" s="196"/>
      <c r="O316" s="196"/>
      <c r="P316" s="196"/>
      <c r="Q316" s="196"/>
      <c r="R316" s="196"/>
      <c r="S316" s="196"/>
      <c r="T316" s="197"/>
      <c r="AT316" s="191" t="s">
        <v>292</v>
      </c>
      <c r="AU316" s="191" t="s">
        <v>84</v>
      </c>
      <c r="AV316" s="11" t="s">
        <v>84</v>
      </c>
      <c r="AW316" s="11" t="s">
        <v>37</v>
      </c>
      <c r="AX316" s="11" t="s">
        <v>74</v>
      </c>
      <c r="AY316" s="191" t="s">
        <v>285</v>
      </c>
    </row>
    <row r="317" spans="2:65" s="13" customFormat="1">
      <c r="B317" s="206"/>
      <c r="D317" s="215" t="s">
        <v>292</v>
      </c>
      <c r="E317" s="219" t="s">
        <v>5</v>
      </c>
      <c r="F317" s="220" t="s">
        <v>310</v>
      </c>
      <c r="H317" s="221">
        <v>789.33299999999997</v>
      </c>
      <c r="I317" s="210"/>
      <c r="K317" s="400"/>
      <c r="L317" s="206"/>
      <c r="M317" s="211"/>
      <c r="N317" s="212"/>
      <c r="O317" s="212"/>
      <c r="P317" s="212"/>
      <c r="Q317" s="212"/>
      <c r="R317" s="212"/>
      <c r="S317" s="212"/>
      <c r="T317" s="213"/>
      <c r="AT317" s="214" t="s">
        <v>292</v>
      </c>
      <c r="AU317" s="214" t="s">
        <v>84</v>
      </c>
      <c r="AV317" s="13" t="s">
        <v>291</v>
      </c>
      <c r="AW317" s="13" t="s">
        <v>37</v>
      </c>
      <c r="AX317" s="13" t="s">
        <v>82</v>
      </c>
      <c r="AY317" s="214" t="s">
        <v>285</v>
      </c>
    </row>
    <row r="318" spans="2:65" s="1" customFormat="1" ht="24">
      <c r="B318" s="176"/>
      <c r="C318" s="177" t="s">
        <v>376</v>
      </c>
      <c r="D318" s="177" t="s">
        <v>287</v>
      </c>
      <c r="E318" s="178" t="s">
        <v>474</v>
      </c>
      <c r="F318" s="179" t="s">
        <v>475</v>
      </c>
      <c r="G318" s="180" t="s">
        <v>328</v>
      </c>
      <c r="H318" s="181">
        <v>549.24</v>
      </c>
      <c r="I318" s="182"/>
      <c r="J318" s="183">
        <f t="shared" ref="J318:J324" si="0">ROUND(I318*H318,2)</f>
        <v>0</v>
      </c>
      <c r="K318" s="403" t="s">
        <v>5585</v>
      </c>
      <c r="L318" s="42"/>
      <c r="M318" s="184" t="s">
        <v>5</v>
      </c>
      <c r="N318" s="185" t="s">
        <v>45</v>
      </c>
      <c r="O318" s="43"/>
      <c r="P318" s="186">
        <f t="shared" ref="P318:P324" si="1">O318*H318</f>
        <v>0</v>
      </c>
      <c r="Q318" s="186">
        <v>0</v>
      </c>
      <c r="R318" s="186">
        <f t="shared" ref="R318:R324" si="2">Q318*H318</f>
        <v>0</v>
      </c>
      <c r="S318" s="186">
        <v>0</v>
      </c>
      <c r="T318" s="187">
        <f t="shared" ref="T318:T324" si="3">S318*H318</f>
        <v>0</v>
      </c>
      <c r="AR318" s="25" t="s">
        <v>291</v>
      </c>
      <c r="AT318" s="25" t="s">
        <v>287</v>
      </c>
      <c r="AU318" s="25" t="s">
        <v>84</v>
      </c>
      <c r="AY318" s="25" t="s">
        <v>285</v>
      </c>
      <c r="BE318" s="188">
        <f t="shared" ref="BE318:BE324" si="4">IF(N318="základní",J318,0)</f>
        <v>0</v>
      </c>
      <c r="BF318" s="188">
        <f t="shared" ref="BF318:BF324" si="5">IF(N318="snížená",J318,0)</f>
        <v>0</v>
      </c>
      <c r="BG318" s="188">
        <f t="shared" ref="BG318:BG324" si="6">IF(N318="zákl. přenesená",J318,0)</f>
        <v>0</v>
      </c>
      <c r="BH318" s="188">
        <f t="shared" ref="BH318:BH324" si="7">IF(N318="sníž. přenesená",J318,0)</f>
        <v>0</v>
      </c>
      <c r="BI318" s="188">
        <f t="shared" ref="BI318:BI324" si="8">IF(N318="nulová",J318,0)</f>
        <v>0</v>
      </c>
      <c r="BJ318" s="25" t="s">
        <v>82</v>
      </c>
      <c r="BK318" s="188">
        <f t="shared" ref="BK318:BK324" si="9">ROUND(I318*H318,2)</f>
        <v>0</v>
      </c>
      <c r="BL318" s="25" t="s">
        <v>291</v>
      </c>
      <c r="BM318" s="25" t="s">
        <v>476</v>
      </c>
    </row>
    <row r="319" spans="2:65" s="1" customFormat="1" ht="24">
      <c r="B319" s="176"/>
      <c r="C319" s="177" t="s">
        <v>477</v>
      </c>
      <c r="D319" s="177" t="s">
        <v>287</v>
      </c>
      <c r="E319" s="178" t="s">
        <v>478</v>
      </c>
      <c r="F319" s="179" t="s">
        <v>479</v>
      </c>
      <c r="G319" s="180" t="s">
        <v>328</v>
      </c>
      <c r="H319" s="181">
        <v>60</v>
      </c>
      <c r="I319" s="182"/>
      <c r="J319" s="183">
        <f t="shared" si="0"/>
        <v>0</v>
      </c>
      <c r="K319" s="403" t="s">
        <v>5585</v>
      </c>
      <c r="L319" s="42"/>
      <c r="M319" s="184" t="s">
        <v>5</v>
      </c>
      <c r="N319" s="185" t="s">
        <v>45</v>
      </c>
      <c r="O319" s="43"/>
      <c r="P319" s="186">
        <f t="shared" si="1"/>
        <v>0</v>
      </c>
      <c r="Q319" s="186">
        <v>0</v>
      </c>
      <c r="R319" s="186">
        <f t="shared" si="2"/>
        <v>0</v>
      </c>
      <c r="S319" s="186">
        <v>0</v>
      </c>
      <c r="T319" s="187">
        <f t="shared" si="3"/>
        <v>0</v>
      </c>
      <c r="AR319" s="25" t="s">
        <v>291</v>
      </c>
      <c r="AT319" s="25" t="s">
        <v>287</v>
      </c>
      <c r="AU319" s="25" t="s">
        <v>84</v>
      </c>
      <c r="AY319" s="25" t="s">
        <v>285</v>
      </c>
      <c r="BE319" s="188">
        <f t="shared" si="4"/>
        <v>0</v>
      </c>
      <c r="BF319" s="188">
        <f t="shared" si="5"/>
        <v>0</v>
      </c>
      <c r="BG319" s="188">
        <f t="shared" si="6"/>
        <v>0</v>
      </c>
      <c r="BH319" s="188">
        <f t="shared" si="7"/>
        <v>0</v>
      </c>
      <c r="BI319" s="188">
        <f t="shared" si="8"/>
        <v>0</v>
      </c>
      <c r="BJ319" s="25" t="s">
        <v>82</v>
      </c>
      <c r="BK319" s="188">
        <f t="shared" si="9"/>
        <v>0</v>
      </c>
      <c r="BL319" s="25" t="s">
        <v>291</v>
      </c>
      <c r="BM319" s="25" t="s">
        <v>480</v>
      </c>
    </row>
    <row r="320" spans="2:65" s="1" customFormat="1" ht="24">
      <c r="B320" s="176"/>
      <c r="C320" s="177" t="s">
        <v>381</v>
      </c>
      <c r="D320" s="177" t="s">
        <v>287</v>
      </c>
      <c r="E320" s="178" t="s">
        <v>481</v>
      </c>
      <c r="F320" s="179" t="s">
        <v>482</v>
      </c>
      <c r="G320" s="180" t="s">
        <v>328</v>
      </c>
      <c r="H320" s="181">
        <v>60</v>
      </c>
      <c r="I320" s="182"/>
      <c r="J320" s="183">
        <f t="shared" si="0"/>
        <v>0</v>
      </c>
      <c r="K320" s="403" t="s">
        <v>5585</v>
      </c>
      <c r="L320" s="42"/>
      <c r="M320" s="184" t="s">
        <v>5</v>
      </c>
      <c r="N320" s="185" t="s">
        <v>45</v>
      </c>
      <c r="O320" s="43"/>
      <c r="P320" s="186">
        <f t="shared" si="1"/>
        <v>0</v>
      </c>
      <c r="Q320" s="186">
        <v>0</v>
      </c>
      <c r="R320" s="186">
        <f t="shared" si="2"/>
        <v>0</v>
      </c>
      <c r="S320" s="186">
        <v>0</v>
      </c>
      <c r="T320" s="187">
        <f t="shared" si="3"/>
        <v>0</v>
      </c>
      <c r="AR320" s="25" t="s">
        <v>291</v>
      </c>
      <c r="AT320" s="25" t="s">
        <v>287</v>
      </c>
      <c r="AU320" s="25" t="s">
        <v>84</v>
      </c>
      <c r="AY320" s="25" t="s">
        <v>285</v>
      </c>
      <c r="BE320" s="188">
        <f t="shared" si="4"/>
        <v>0</v>
      </c>
      <c r="BF320" s="188">
        <f t="shared" si="5"/>
        <v>0</v>
      </c>
      <c r="BG320" s="188">
        <f t="shared" si="6"/>
        <v>0</v>
      </c>
      <c r="BH320" s="188">
        <f t="shared" si="7"/>
        <v>0</v>
      </c>
      <c r="BI320" s="188">
        <f t="shared" si="8"/>
        <v>0</v>
      </c>
      <c r="BJ320" s="25" t="s">
        <v>82</v>
      </c>
      <c r="BK320" s="188">
        <f t="shared" si="9"/>
        <v>0</v>
      </c>
      <c r="BL320" s="25" t="s">
        <v>291</v>
      </c>
      <c r="BM320" s="25" t="s">
        <v>483</v>
      </c>
    </row>
    <row r="321" spans="2:65" s="1" customFormat="1" ht="24">
      <c r="B321" s="176"/>
      <c r="C321" s="177" t="s">
        <v>484</v>
      </c>
      <c r="D321" s="177" t="s">
        <v>287</v>
      </c>
      <c r="E321" s="178" t="s">
        <v>485</v>
      </c>
      <c r="F321" s="179" t="s">
        <v>486</v>
      </c>
      <c r="G321" s="180" t="s">
        <v>328</v>
      </c>
      <c r="H321" s="181">
        <v>300</v>
      </c>
      <c r="I321" s="182"/>
      <c r="J321" s="183">
        <f t="shared" si="0"/>
        <v>0</v>
      </c>
      <c r="K321" s="402" t="s">
        <v>5584</v>
      </c>
      <c r="L321" s="42"/>
      <c r="M321" s="184" t="s">
        <v>5</v>
      </c>
      <c r="N321" s="185" t="s">
        <v>45</v>
      </c>
      <c r="O321" s="43"/>
      <c r="P321" s="186">
        <f t="shared" si="1"/>
        <v>0</v>
      </c>
      <c r="Q321" s="186">
        <v>0</v>
      </c>
      <c r="R321" s="186">
        <f t="shared" si="2"/>
        <v>0</v>
      </c>
      <c r="S321" s="186">
        <v>0</v>
      </c>
      <c r="T321" s="187">
        <f t="shared" si="3"/>
        <v>0</v>
      </c>
      <c r="AR321" s="25" t="s">
        <v>291</v>
      </c>
      <c r="AT321" s="25" t="s">
        <v>287</v>
      </c>
      <c r="AU321" s="25" t="s">
        <v>84</v>
      </c>
      <c r="AY321" s="25" t="s">
        <v>285</v>
      </c>
      <c r="BE321" s="188">
        <f t="shared" si="4"/>
        <v>0</v>
      </c>
      <c r="BF321" s="188">
        <f t="shared" si="5"/>
        <v>0</v>
      </c>
      <c r="BG321" s="188">
        <f t="shared" si="6"/>
        <v>0</v>
      </c>
      <c r="BH321" s="188">
        <f t="shared" si="7"/>
        <v>0</v>
      </c>
      <c r="BI321" s="188">
        <f t="shared" si="8"/>
        <v>0</v>
      </c>
      <c r="BJ321" s="25" t="s">
        <v>82</v>
      </c>
      <c r="BK321" s="188">
        <f t="shared" si="9"/>
        <v>0</v>
      </c>
      <c r="BL321" s="25" t="s">
        <v>291</v>
      </c>
      <c r="BM321" s="25" t="s">
        <v>487</v>
      </c>
    </row>
    <row r="322" spans="2:65" s="1" customFormat="1">
      <c r="B322" s="176"/>
      <c r="C322" s="177" t="s">
        <v>153</v>
      </c>
      <c r="D322" s="177" t="s">
        <v>287</v>
      </c>
      <c r="E322" s="178" t="s">
        <v>488</v>
      </c>
      <c r="F322" s="179" t="s">
        <v>489</v>
      </c>
      <c r="G322" s="180" t="s">
        <v>400</v>
      </c>
      <c r="H322" s="181">
        <v>1</v>
      </c>
      <c r="I322" s="182"/>
      <c r="J322" s="183">
        <f t="shared" si="0"/>
        <v>0</v>
      </c>
      <c r="K322" s="402" t="s">
        <v>5584</v>
      </c>
      <c r="L322" s="42"/>
      <c r="M322" s="184" t="s">
        <v>5</v>
      </c>
      <c r="N322" s="185" t="s">
        <v>45</v>
      </c>
      <c r="O322" s="43"/>
      <c r="P322" s="186">
        <f t="shared" si="1"/>
        <v>0</v>
      </c>
      <c r="Q322" s="186">
        <v>0</v>
      </c>
      <c r="R322" s="186">
        <f t="shared" si="2"/>
        <v>0</v>
      </c>
      <c r="S322" s="186">
        <v>0</v>
      </c>
      <c r="T322" s="187">
        <f t="shared" si="3"/>
        <v>0</v>
      </c>
      <c r="AR322" s="25" t="s">
        <v>291</v>
      </c>
      <c r="AT322" s="25" t="s">
        <v>287</v>
      </c>
      <c r="AU322" s="25" t="s">
        <v>84</v>
      </c>
      <c r="AY322" s="25" t="s">
        <v>285</v>
      </c>
      <c r="BE322" s="188">
        <f t="shared" si="4"/>
        <v>0</v>
      </c>
      <c r="BF322" s="188">
        <f t="shared" si="5"/>
        <v>0</v>
      </c>
      <c r="BG322" s="188">
        <f t="shared" si="6"/>
        <v>0</v>
      </c>
      <c r="BH322" s="188">
        <f t="shared" si="7"/>
        <v>0</v>
      </c>
      <c r="BI322" s="188">
        <f t="shared" si="8"/>
        <v>0</v>
      </c>
      <c r="BJ322" s="25" t="s">
        <v>82</v>
      </c>
      <c r="BK322" s="188">
        <f t="shared" si="9"/>
        <v>0</v>
      </c>
      <c r="BL322" s="25" t="s">
        <v>291</v>
      </c>
      <c r="BM322" s="25" t="s">
        <v>490</v>
      </c>
    </row>
    <row r="323" spans="2:65" s="1" customFormat="1">
      <c r="B323" s="176"/>
      <c r="C323" s="177" t="s">
        <v>491</v>
      </c>
      <c r="D323" s="177" t="s">
        <v>287</v>
      </c>
      <c r="E323" s="178" t="s">
        <v>492</v>
      </c>
      <c r="F323" s="179" t="s">
        <v>493</v>
      </c>
      <c r="G323" s="180" t="s">
        <v>494</v>
      </c>
      <c r="H323" s="181">
        <v>1</v>
      </c>
      <c r="I323" s="182"/>
      <c r="J323" s="183">
        <f t="shared" si="0"/>
        <v>0</v>
      </c>
      <c r="K323" s="402" t="s">
        <v>5584</v>
      </c>
      <c r="L323" s="42"/>
      <c r="M323" s="184" t="s">
        <v>5</v>
      </c>
      <c r="N323" s="185" t="s">
        <v>45</v>
      </c>
      <c r="O323" s="43"/>
      <c r="P323" s="186">
        <f t="shared" si="1"/>
        <v>0</v>
      </c>
      <c r="Q323" s="186">
        <v>0</v>
      </c>
      <c r="R323" s="186">
        <f t="shared" si="2"/>
        <v>0</v>
      </c>
      <c r="S323" s="186">
        <v>0</v>
      </c>
      <c r="T323" s="187">
        <f t="shared" si="3"/>
        <v>0</v>
      </c>
      <c r="AR323" s="25" t="s">
        <v>291</v>
      </c>
      <c r="AT323" s="25" t="s">
        <v>287</v>
      </c>
      <c r="AU323" s="25" t="s">
        <v>84</v>
      </c>
      <c r="AY323" s="25" t="s">
        <v>285</v>
      </c>
      <c r="BE323" s="188">
        <f t="shared" si="4"/>
        <v>0</v>
      </c>
      <c r="BF323" s="188">
        <f t="shared" si="5"/>
        <v>0</v>
      </c>
      <c r="BG323" s="188">
        <f t="shared" si="6"/>
        <v>0</v>
      </c>
      <c r="BH323" s="188">
        <f t="shared" si="7"/>
        <v>0</v>
      </c>
      <c r="BI323" s="188">
        <f t="shared" si="8"/>
        <v>0</v>
      </c>
      <c r="BJ323" s="25" t="s">
        <v>82</v>
      </c>
      <c r="BK323" s="188">
        <f t="shared" si="9"/>
        <v>0</v>
      </c>
      <c r="BL323" s="25" t="s">
        <v>291</v>
      </c>
      <c r="BM323" s="25" t="s">
        <v>495</v>
      </c>
    </row>
    <row r="324" spans="2:65" s="1" customFormat="1">
      <c r="B324" s="176"/>
      <c r="C324" s="177" t="s">
        <v>401</v>
      </c>
      <c r="D324" s="177" t="s">
        <v>287</v>
      </c>
      <c r="E324" s="178" t="s">
        <v>496</v>
      </c>
      <c r="F324" s="179" t="s">
        <v>497</v>
      </c>
      <c r="G324" s="180" t="s">
        <v>318</v>
      </c>
      <c r="H324" s="181">
        <v>58.7</v>
      </c>
      <c r="I324" s="182"/>
      <c r="J324" s="183">
        <f t="shared" si="0"/>
        <v>0</v>
      </c>
      <c r="K324" s="402" t="s">
        <v>5584</v>
      </c>
      <c r="L324" s="42"/>
      <c r="M324" s="184" t="s">
        <v>5</v>
      </c>
      <c r="N324" s="185" t="s">
        <v>45</v>
      </c>
      <c r="O324" s="43"/>
      <c r="P324" s="186">
        <f t="shared" si="1"/>
        <v>0</v>
      </c>
      <c r="Q324" s="186">
        <v>0</v>
      </c>
      <c r="R324" s="186">
        <f t="shared" si="2"/>
        <v>0</v>
      </c>
      <c r="S324" s="186">
        <v>0</v>
      </c>
      <c r="T324" s="187">
        <f t="shared" si="3"/>
        <v>0</v>
      </c>
      <c r="AR324" s="25" t="s">
        <v>291</v>
      </c>
      <c r="AT324" s="25" t="s">
        <v>287</v>
      </c>
      <c r="AU324" s="25" t="s">
        <v>84</v>
      </c>
      <c r="AY324" s="25" t="s">
        <v>285</v>
      </c>
      <c r="BE324" s="188">
        <f t="shared" si="4"/>
        <v>0</v>
      </c>
      <c r="BF324" s="188">
        <f t="shared" si="5"/>
        <v>0</v>
      </c>
      <c r="BG324" s="188">
        <f t="shared" si="6"/>
        <v>0</v>
      </c>
      <c r="BH324" s="188">
        <f t="shared" si="7"/>
        <v>0</v>
      </c>
      <c r="BI324" s="188">
        <f t="shared" si="8"/>
        <v>0</v>
      </c>
      <c r="BJ324" s="25" t="s">
        <v>82</v>
      </c>
      <c r="BK324" s="188">
        <f t="shared" si="9"/>
        <v>0</v>
      </c>
      <c r="BL324" s="25" t="s">
        <v>291</v>
      </c>
      <c r="BM324" s="25" t="s">
        <v>498</v>
      </c>
    </row>
    <row r="325" spans="2:65" s="10" customFormat="1" ht="14.4">
      <c r="B325" s="162"/>
      <c r="D325" s="173" t="s">
        <v>73</v>
      </c>
      <c r="E325" s="174" t="s">
        <v>499</v>
      </c>
      <c r="F325" s="174" t="s">
        <v>500</v>
      </c>
      <c r="I325" s="165"/>
      <c r="J325" s="175">
        <f>BK325</f>
        <v>0</v>
      </c>
      <c r="K325" s="401"/>
      <c r="L325" s="162"/>
      <c r="M325" s="167"/>
      <c r="N325" s="168"/>
      <c r="O325" s="168"/>
      <c r="P325" s="169">
        <f>SUM(P326:P352)</f>
        <v>0</v>
      </c>
      <c r="Q325" s="168"/>
      <c r="R325" s="169">
        <f>SUM(R326:R352)</f>
        <v>6.8999999999999999E-3</v>
      </c>
      <c r="S325" s="168"/>
      <c r="T325" s="170">
        <f>SUM(T326:T352)</f>
        <v>0</v>
      </c>
      <c r="AR325" s="163" t="s">
        <v>82</v>
      </c>
      <c r="AT325" s="171" t="s">
        <v>73</v>
      </c>
      <c r="AU325" s="171" t="s">
        <v>82</v>
      </c>
      <c r="AY325" s="163" t="s">
        <v>285</v>
      </c>
      <c r="BK325" s="172">
        <f>SUM(BK326:BK352)</f>
        <v>0</v>
      </c>
    </row>
    <row r="326" spans="2:65" s="1" customFormat="1" ht="24">
      <c r="B326" s="176"/>
      <c r="C326" s="177" t="s">
        <v>501</v>
      </c>
      <c r="D326" s="177" t="s">
        <v>287</v>
      </c>
      <c r="E326" s="178" t="s">
        <v>502</v>
      </c>
      <c r="F326" s="179" t="s">
        <v>503</v>
      </c>
      <c r="G326" s="180" t="s">
        <v>290</v>
      </c>
      <c r="H326" s="181">
        <v>10.574</v>
      </c>
      <c r="I326" s="182"/>
      <c r="J326" s="183">
        <f>ROUND(I326*H326,2)</f>
        <v>0</v>
      </c>
      <c r="K326" s="403" t="s">
        <v>5585</v>
      </c>
      <c r="L326" s="42"/>
      <c r="M326" s="184" t="s">
        <v>5</v>
      </c>
      <c r="N326" s="185" t="s">
        <v>45</v>
      </c>
      <c r="O326" s="43"/>
      <c r="P326" s="186">
        <f>O326*H326</f>
        <v>0</v>
      </c>
      <c r="Q326" s="186">
        <v>0</v>
      </c>
      <c r="R326" s="186">
        <f>Q326*H326</f>
        <v>0</v>
      </c>
      <c r="S326" s="186">
        <v>0</v>
      </c>
      <c r="T326" s="187">
        <f>S326*H326</f>
        <v>0</v>
      </c>
      <c r="AR326" s="25" t="s">
        <v>291</v>
      </c>
      <c r="AT326" s="25" t="s">
        <v>287</v>
      </c>
      <c r="AU326" s="25" t="s">
        <v>84</v>
      </c>
      <c r="AY326" s="25" t="s">
        <v>285</v>
      </c>
      <c r="BE326" s="188">
        <f>IF(N326="základní",J326,0)</f>
        <v>0</v>
      </c>
      <c r="BF326" s="188">
        <f>IF(N326="snížená",J326,0)</f>
        <v>0</v>
      </c>
      <c r="BG326" s="188">
        <f>IF(N326="zákl. přenesená",J326,0)</f>
        <v>0</v>
      </c>
      <c r="BH326" s="188">
        <f>IF(N326="sníž. přenesená",J326,0)</f>
        <v>0</v>
      </c>
      <c r="BI326" s="188">
        <f>IF(N326="nulová",J326,0)</f>
        <v>0</v>
      </c>
      <c r="BJ326" s="25" t="s">
        <v>82</v>
      </c>
      <c r="BK326" s="188">
        <f>ROUND(I326*H326,2)</f>
        <v>0</v>
      </c>
      <c r="BL326" s="25" t="s">
        <v>291</v>
      </c>
      <c r="BM326" s="25" t="s">
        <v>504</v>
      </c>
    </row>
    <row r="327" spans="2:65" s="11" customFormat="1">
      <c r="B327" s="189"/>
      <c r="D327" s="190" t="s">
        <v>292</v>
      </c>
      <c r="E327" s="191" t="s">
        <v>5</v>
      </c>
      <c r="F327" s="192" t="s">
        <v>505</v>
      </c>
      <c r="H327" s="193">
        <v>4.6150000000000002</v>
      </c>
      <c r="I327" s="194"/>
      <c r="K327" s="398"/>
      <c r="L327" s="189"/>
      <c r="M327" s="195"/>
      <c r="N327" s="196"/>
      <c r="O327" s="196"/>
      <c r="P327" s="196"/>
      <c r="Q327" s="196"/>
      <c r="R327" s="196"/>
      <c r="S327" s="196"/>
      <c r="T327" s="197"/>
      <c r="AT327" s="191" t="s">
        <v>292</v>
      </c>
      <c r="AU327" s="191" t="s">
        <v>84</v>
      </c>
      <c r="AV327" s="11" t="s">
        <v>84</v>
      </c>
      <c r="AW327" s="11" t="s">
        <v>37</v>
      </c>
      <c r="AX327" s="11" t="s">
        <v>74</v>
      </c>
      <c r="AY327" s="191" t="s">
        <v>285</v>
      </c>
    </row>
    <row r="328" spans="2:65" s="11" customFormat="1">
      <c r="B328" s="189"/>
      <c r="D328" s="190" t="s">
        <v>292</v>
      </c>
      <c r="E328" s="191" t="s">
        <v>5</v>
      </c>
      <c r="F328" s="192" t="s">
        <v>506</v>
      </c>
      <c r="H328" s="193">
        <v>4.1319999999999997</v>
      </c>
      <c r="I328" s="194"/>
      <c r="K328" s="398"/>
      <c r="L328" s="189"/>
      <c r="M328" s="195"/>
      <c r="N328" s="196"/>
      <c r="O328" s="196"/>
      <c r="P328" s="196"/>
      <c r="Q328" s="196"/>
      <c r="R328" s="196"/>
      <c r="S328" s="196"/>
      <c r="T328" s="197"/>
      <c r="AT328" s="191" t="s">
        <v>292</v>
      </c>
      <c r="AU328" s="191" t="s">
        <v>84</v>
      </c>
      <c r="AV328" s="11" t="s">
        <v>84</v>
      </c>
      <c r="AW328" s="11" t="s">
        <v>37</v>
      </c>
      <c r="AX328" s="11" t="s">
        <v>74</v>
      </c>
      <c r="AY328" s="191" t="s">
        <v>285</v>
      </c>
    </row>
    <row r="329" spans="2:65" s="11" customFormat="1">
      <c r="B329" s="189"/>
      <c r="D329" s="190" t="s">
        <v>292</v>
      </c>
      <c r="E329" s="191" t="s">
        <v>5</v>
      </c>
      <c r="F329" s="192" t="s">
        <v>507</v>
      </c>
      <c r="H329" s="193">
        <v>1.6020000000000001</v>
      </c>
      <c r="I329" s="194"/>
      <c r="K329" s="398"/>
      <c r="L329" s="189"/>
      <c r="M329" s="195"/>
      <c r="N329" s="196"/>
      <c r="O329" s="196"/>
      <c r="P329" s="196"/>
      <c r="Q329" s="196"/>
      <c r="R329" s="196"/>
      <c r="S329" s="196"/>
      <c r="T329" s="197"/>
      <c r="AT329" s="191" t="s">
        <v>292</v>
      </c>
      <c r="AU329" s="191" t="s">
        <v>84</v>
      </c>
      <c r="AV329" s="11" t="s">
        <v>84</v>
      </c>
      <c r="AW329" s="11" t="s">
        <v>37</v>
      </c>
      <c r="AX329" s="11" t="s">
        <v>74</v>
      </c>
      <c r="AY329" s="191" t="s">
        <v>285</v>
      </c>
    </row>
    <row r="330" spans="2:65" s="11" customFormat="1">
      <c r="B330" s="189"/>
      <c r="D330" s="190" t="s">
        <v>292</v>
      </c>
      <c r="E330" s="191" t="s">
        <v>5</v>
      </c>
      <c r="F330" s="192" t="s">
        <v>508</v>
      </c>
      <c r="H330" s="193">
        <v>0.22500000000000001</v>
      </c>
      <c r="I330" s="194"/>
      <c r="K330" s="398"/>
      <c r="L330" s="189"/>
      <c r="M330" s="195"/>
      <c r="N330" s="196"/>
      <c r="O330" s="196"/>
      <c r="P330" s="196"/>
      <c r="Q330" s="196"/>
      <c r="R330" s="196"/>
      <c r="S330" s="196"/>
      <c r="T330" s="197"/>
      <c r="AT330" s="191" t="s">
        <v>292</v>
      </c>
      <c r="AU330" s="191" t="s">
        <v>84</v>
      </c>
      <c r="AV330" s="11" t="s">
        <v>84</v>
      </c>
      <c r="AW330" s="11" t="s">
        <v>37</v>
      </c>
      <c r="AX330" s="11" t="s">
        <v>74</v>
      </c>
      <c r="AY330" s="191" t="s">
        <v>285</v>
      </c>
    </row>
    <row r="331" spans="2:65" s="13" customFormat="1">
      <c r="B331" s="206"/>
      <c r="D331" s="215" t="s">
        <v>292</v>
      </c>
      <c r="E331" s="219" t="s">
        <v>5</v>
      </c>
      <c r="F331" s="220" t="s">
        <v>310</v>
      </c>
      <c r="H331" s="221">
        <v>10.574</v>
      </c>
      <c r="I331" s="210"/>
      <c r="K331" s="400"/>
      <c r="L331" s="206"/>
      <c r="M331" s="211"/>
      <c r="N331" s="212"/>
      <c r="O331" s="212"/>
      <c r="P331" s="212"/>
      <c r="Q331" s="212"/>
      <c r="R331" s="212"/>
      <c r="S331" s="212"/>
      <c r="T331" s="213"/>
      <c r="AT331" s="214" t="s">
        <v>292</v>
      </c>
      <c r="AU331" s="214" t="s">
        <v>84</v>
      </c>
      <c r="AV331" s="13" t="s">
        <v>291</v>
      </c>
      <c r="AW331" s="13" t="s">
        <v>37</v>
      </c>
      <c r="AX331" s="13" t="s">
        <v>82</v>
      </c>
      <c r="AY331" s="214" t="s">
        <v>285</v>
      </c>
    </row>
    <row r="332" spans="2:65" s="1" customFormat="1" ht="24">
      <c r="B332" s="176"/>
      <c r="C332" s="177" t="s">
        <v>405</v>
      </c>
      <c r="D332" s="177" t="s">
        <v>287</v>
      </c>
      <c r="E332" s="178" t="s">
        <v>509</v>
      </c>
      <c r="F332" s="179" t="s">
        <v>510</v>
      </c>
      <c r="G332" s="180" t="s">
        <v>290</v>
      </c>
      <c r="H332" s="181">
        <v>6.3</v>
      </c>
      <c r="I332" s="182"/>
      <c r="J332" s="183">
        <f>ROUND(I332*H332,2)</f>
        <v>0</v>
      </c>
      <c r="K332" s="403" t="s">
        <v>5585</v>
      </c>
      <c r="L332" s="42"/>
      <c r="M332" s="184" t="s">
        <v>5</v>
      </c>
      <c r="N332" s="185" t="s">
        <v>45</v>
      </c>
      <c r="O332" s="43"/>
      <c r="P332" s="186">
        <f>O332*H332</f>
        <v>0</v>
      </c>
      <c r="Q332" s="186">
        <v>0</v>
      </c>
      <c r="R332" s="186">
        <f>Q332*H332</f>
        <v>0</v>
      </c>
      <c r="S332" s="186">
        <v>0</v>
      </c>
      <c r="T332" s="187">
        <f>S332*H332</f>
        <v>0</v>
      </c>
      <c r="AR332" s="25" t="s">
        <v>291</v>
      </c>
      <c r="AT332" s="25" t="s">
        <v>287</v>
      </c>
      <c r="AU332" s="25" t="s">
        <v>84</v>
      </c>
      <c r="AY332" s="25" t="s">
        <v>285</v>
      </c>
      <c r="BE332" s="188">
        <f>IF(N332="základní",J332,0)</f>
        <v>0</v>
      </c>
      <c r="BF332" s="188">
        <f>IF(N332="snížená",J332,0)</f>
        <v>0</v>
      </c>
      <c r="BG332" s="188">
        <f>IF(N332="zákl. přenesená",J332,0)</f>
        <v>0</v>
      </c>
      <c r="BH332" s="188">
        <f>IF(N332="sníž. přenesená",J332,0)</f>
        <v>0</v>
      </c>
      <c r="BI332" s="188">
        <f>IF(N332="nulová",J332,0)</f>
        <v>0</v>
      </c>
      <c r="BJ332" s="25" t="s">
        <v>82</v>
      </c>
      <c r="BK332" s="188">
        <f>ROUND(I332*H332,2)</f>
        <v>0</v>
      </c>
      <c r="BL332" s="25" t="s">
        <v>291</v>
      </c>
      <c r="BM332" s="25" t="s">
        <v>458</v>
      </c>
    </row>
    <row r="333" spans="2:65" s="11" customFormat="1">
      <c r="B333" s="189"/>
      <c r="D333" s="190" t="s">
        <v>292</v>
      </c>
      <c r="E333" s="191" t="s">
        <v>5</v>
      </c>
      <c r="F333" s="192" t="s">
        <v>511</v>
      </c>
      <c r="H333" s="193">
        <v>3.9</v>
      </c>
      <c r="I333" s="194"/>
      <c r="K333" s="398"/>
      <c r="L333" s="189"/>
      <c r="M333" s="195"/>
      <c r="N333" s="196"/>
      <c r="O333" s="196"/>
      <c r="P333" s="196"/>
      <c r="Q333" s="196"/>
      <c r="R333" s="196"/>
      <c r="S333" s="196"/>
      <c r="T333" s="197"/>
      <c r="AT333" s="191" t="s">
        <v>292</v>
      </c>
      <c r="AU333" s="191" t="s">
        <v>84</v>
      </c>
      <c r="AV333" s="11" t="s">
        <v>84</v>
      </c>
      <c r="AW333" s="11" t="s">
        <v>37</v>
      </c>
      <c r="AX333" s="11" t="s">
        <v>74</v>
      </c>
      <c r="AY333" s="191" t="s">
        <v>285</v>
      </c>
    </row>
    <row r="334" spans="2:65" s="11" customFormat="1">
      <c r="B334" s="189"/>
      <c r="D334" s="190" t="s">
        <v>292</v>
      </c>
      <c r="E334" s="191" t="s">
        <v>5</v>
      </c>
      <c r="F334" s="192" t="s">
        <v>512</v>
      </c>
      <c r="H334" s="193">
        <v>2.4</v>
      </c>
      <c r="I334" s="194"/>
      <c r="K334" s="398"/>
      <c r="L334" s="189"/>
      <c r="M334" s="195"/>
      <c r="N334" s="196"/>
      <c r="O334" s="196"/>
      <c r="P334" s="196"/>
      <c r="Q334" s="196"/>
      <c r="R334" s="196"/>
      <c r="S334" s="196"/>
      <c r="T334" s="197"/>
      <c r="AT334" s="191" t="s">
        <v>292</v>
      </c>
      <c r="AU334" s="191" t="s">
        <v>84</v>
      </c>
      <c r="AV334" s="11" t="s">
        <v>84</v>
      </c>
      <c r="AW334" s="11" t="s">
        <v>37</v>
      </c>
      <c r="AX334" s="11" t="s">
        <v>74</v>
      </c>
      <c r="AY334" s="191" t="s">
        <v>285</v>
      </c>
    </row>
    <row r="335" spans="2:65" s="13" customFormat="1">
      <c r="B335" s="206"/>
      <c r="D335" s="215" t="s">
        <v>292</v>
      </c>
      <c r="E335" s="219" t="s">
        <v>5</v>
      </c>
      <c r="F335" s="220" t="s">
        <v>310</v>
      </c>
      <c r="H335" s="221">
        <v>6.3</v>
      </c>
      <c r="I335" s="210"/>
      <c r="K335" s="400"/>
      <c r="L335" s="206"/>
      <c r="M335" s="211"/>
      <c r="N335" s="212"/>
      <c r="O335" s="212"/>
      <c r="P335" s="212"/>
      <c r="Q335" s="212"/>
      <c r="R335" s="212"/>
      <c r="S335" s="212"/>
      <c r="T335" s="213"/>
      <c r="AT335" s="214" t="s">
        <v>292</v>
      </c>
      <c r="AU335" s="214" t="s">
        <v>84</v>
      </c>
      <c r="AV335" s="13" t="s">
        <v>291</v>
      </c>
      <c r="AW335" s="13" t="s">
        <v>37</v>
      </c>
      <c r="AX335" s="13" t="s">
        <v>82</v>
      </c>
      <c r="AY335" s="214" t="s">
        <v>285</v>
      </c>
    </row>
    <row r="336" spans="2:65" s="1" customFormat="1" ht="24">
      <c r="B336" s="176"/>
      <c r="C336" s="177" t="s">
        <v>513</v>
      </c>
      <c r="D336" s="177" t="s">
        <v>287</v>
      </c>
      <c r="E336" s="178" t="s">
        <v>514</v>
      </c>
      <c r="F336" s="179" t="s">
        <v>515</v>
      </c>
      <c r="G336" s="180" t="s">
        <v>290</v>
      </c>
      <c r="H336" s="181">
        <v>45.942</v>
      </c>
      <c r="I336" s="182"/>
      <c r="J336" s="183">
        <f>ROUND(I336*H336,2)</f>
        <v>0</v>
      </c>
      <c r="K336" s="403" t="s">
        <v>5585</v>
      </c>
      <c r="L336" s="42"/>
      <c r="M336" s="184" t="s">
        <v>5</v>
      </c>
      <c r="N336" s="185" t="s">
        <v>45</v>
      </c>
      <c r="O336" s="43"/>
      <c r="P336" s="186">
        <f>O336*H336</f>
        <v>0</v>
      </c>
      <c r="Q336" s="186">
        <v>0</v>
      </c>
      <c r="R336" s="186">
        <f>Q336*H336</f>
        <v>0</v>
      </c>
      <c r="S336" s="186">
        <v>0</v>
      </c>
      <c r="T336" s="187">
        <f>S336*H336</f>
        <v>0</v>
      </c>
      <c r="AR336" s="25" t="s">
        <v>291</v>
      </c>
      <c r="AT336" s="25" t="s">
        <v>287</v>
      </c>
      <c r="AU336" s="25" t="s">
        <v>84</v>
      </c>
      <c r="AY336" s="25" t="s">
        <v>285</v>
      </c>
      <c r="BE336" s="188">
        <f>IF(N336="základní",J336,0)</f>
        <v>0</v>
      </c>
      <c r="BF336" s="188">
        <f>IF(N336="snížená",J336,0)</f>
        <v>0</v>
      </c>
      <c r="BG336" s="188">
        <f>IF(N336="zákl. přenesená",J336,0)</f>
        <v>0</v>
      </c>
      <c r="BH336" s="188">
        <f>IF(N336="sníž. přenesená",J336,0)</f>
        <v>0</v>
      </c>
      <c r="BI336" s="188">
        <f>IF(N336="nulová",J336,0)</f>
        <v>0</v>
      </c>
      <c r="BJ336" s="25" t="s">
        <v>82</v>
      </c>
      <c r="BK336" s="188">
        <f>ROUND(I336*H336,2)</f>
        <v>0</v>
      </c>
      <c r="BL336" s="25" t="s">
        <v>291</v>
      </c>
      <c r="BM336" s="25" t="s">
        <v>516</v>
      </c>
    </row>
    <row r="337" spans="2:65" s="11" customFormat="1">
      <c r="B337" s="189"/>
      <c r="D337" s="190" t="s">
        <v>292</v>
      </c>
      <c r="E337" s="191" t="s">
        <v>5</v>
      </c>
      <c r="F337" s="192" t="s">
        <v>517</v>
      </c>
      <c r="H337" s="193">
        <v>19.559999999999999</v>
      </c>
      <c r="I337" s="194"/>
      <c r="K337" s="398"/>
      <c r="L337" s="189"/>
      <c r="M337" s="195"/>
      <c r="N337" s="196"/>
      <c r="O337" s="196"/>
      <c r="P337" s="196"/>
      <c r="Q337" s="196"/>
      <c r="R337" s="196"/>
      <c r="S337" s="196"/>
      <c r="T337" s="197"/>
      <c r="AT337" s="191" t="s">
        <v>292</v>
      </c>
      <c r="AU337" s="191" t="s">
        <v>84</v>
      </c>
      <c r="AV337" s="11" t="s">
        <v>84</v>
      </c>
      <c r="AW337" s="11" t="s">
        <v>37</v>
      </c>
      <c r="AX337" s="11" t="s">
        <v>74</v>
      </c>
      <c r="AY337" s="191" t="s">
        <v>285</v>
      </c>
    </row>
    <row r="338" spans="2:65" s="11" customFormat="1">
      <c r="B338" s="189"/>
      <c r="D338" s="190" t="s">
        <v>292</v>
      </c>
      <c r="E338" s="191" t="s">
        <v>5</v>
      </c>
      <c r="F338" s="192" t="s">
        <v>518</v>
      </c>
      <c r="H338" s="193">
        <v>20.661999999999999</v>
      </c>
      <c r="I338" s="194"/>
      <c r="K338" s="398"/>
      <c r="L338" s="189"/>
      <c r="M338" s="195"/>
      <c r="N338" s="196"/>
      <c r="O338" s="196"/>
      <c r="P338" s="196"/>
      <c r="Q338" s="196"/>
      <c r="R338" s="196"/>
      <c r="S338" s="196"/>
      <c r="T338" s="197"/>
      <c r="AT338" s="191" t="s">
        <v>292</v>
      </c>
      <c r="AU338" s="191" t="s">
        <v>84</v>
      </c>
      <c r="AV338" s="11" t="s">
        <v>84</v>
      </c>
      <c r="AW338" s="11" t="s">
        <v>37</v>
      </c>
      <c r="AX338" s="11" t="s">
        <v>74</v>
      </c>
      <c r="AY338" s="191" t="s">
        <v>285</v>
      </c>
    </row>
    <row r="339" spans="2:65" s="11" customFormat="1">
      <c r="B339" s="189"/>
      <c r="D339" s="190" t="s">
        <v>292</v>
      </c>
      <c r="E339" s="191" t="s">
        <v>5</v>
      </c>
      <c r="F339" s="192" t="s">
        <v>519</v>
      </c>
      <c r="H339" s="193">
        <v>5.72</v>
      </c>
      <c r="I339" s="194"/>
      <c r="K339" s="398"/>
      <c r="L339" s="189"/>
      <c r="M339" s="195"/>
      <c r="N339" s="196"/>
      <c r="O339" s="196"/>
      <c r="P339" s="196"/>
      <c r="Q339" s="196"/>
      <c r="R339" s="196"/>
      <c r="S339" s="196"/>
      <c r="T339" s="197"/>
      <c r="AT339" s="191" t="s">
        <v>292</v>
      </c>
      <c r="AU339" s="191" t="s">
        <v>84</v>
      </c>
      <c r="AV339" s="11" t="s">
        <v>84</v>
      </c>
      <c r="AW339" s="11" t="s">
        <v>37</v>
      </c>
      <c r="AX339" s="11" t="s">
        <v>74</v>
      </c>
      <c r="AY339" s="191" t="s">
        <v>285</v>
      </c>
    </row>
    <row r="340" spans="2:65" s="13" customFormat="1">
      <c r="B340" s="206"/>
      <c r="D340" s="215" t="s">
        <v>292</v>
      </c>
      <c r="E340" s="219" t="s">
        <v>5</v>
      </c>
      <c r="F340" s="220" t="s">
        <v>310</v>
      </c>
      <c r="H340" s="221">
        <v>45.942</v>
      </c>
      <c r="I340" s="210"/>
      <c r="K340" s="400"/>
      <c r="L340" s="206"/>
      <c r="M340" s="211"/>
      <c r="N340" s="212"/>
      <c r="O340" s="212"/>
      <c r="P340" s="212"/>
      <c r="Q340" s="212"/>
      <c r="R340" s="212"/>
      <c r="S340" s="212"/>
      <c r="T340" s="213"/>
      <c r="AT340" s="214" t="s">
        <v>292</v>
      </c>
      <c r="AU340" s="214" t="s">
        <v>84</v>
      </c>
      <c r="AV340" s="13" t="s">
        <v>291</v>
      </c>
      <c r="AW340" s="13" t="s">
        <v>37</v>
      </c>
      <c r="AX340" s="13" t="s">
        <v>82</v>
      </c>
      <c r="AY340" s="214" t="s">
        <v>285</v>
      </c>
    </row>
    <row r="341" spans="2:65" s="1" customFormat="1" ht="24">
      <c r="B341" s="176"/>
      <c r="C341" s="177" t="s">
        <v>414</v>
      </c>
      <c r="D341" s="177" t="s">
        <v>287</v>
      </c>
      <c r="E341" s="178" t="s">
        <v>520</v>
      </c>
      <c r="F341" s="179" t="s">
        <v>521</v>
      </c>
      <c r="G341" s="180" t="s">
        <v>318</v>
      </c>
      <c r="H341" s="181">
        <v>4.5999999999999996</v>
      </c>
      <c r="I341" s="182"/>
      <c r="J341" s="183">
        <f>ROUND(I341*H341,2)</f>
        <v>0</v>
      </c>
      <c r="K341" s="403" t="s">
        <v>5585</v>
      </c>
      <c r="L341" s="42"/>
      <c r="M341" s="184" t="s">
        <v>5</v>
      </c>
      <c r="N341" s="185" t="s">
        <v>45</v>
      </c>
      <c r="O341" s="43"/>
      <c r="P341" s="186">
        <f>O341*H341</f>
        <v>0</v>
      </c>
      <c r="Q341" s="186">
        <v>1.5E-3</v>
      </c>
      <c r="R341" s="186">
        <f>Q341*H341</f>
        <v>6.8999999999999999E-3</v>
      </c>
      <c r="S341" s="186">
        <v>0</v>
      </c>
      <c r="T341" s="187">
        <f>S341*H341</f>
        <v>0</v>
      </c>
      <c r="AR341" s="25" t="s">
        <v>291</v>
      </c>
      <c r="AT341" s="25" t="s">
        <v>287</v>
      </c>
      <c r="AU341" s="25" t="s">
        <v>84</v>
      </c>
      <c r="AY341" s="25" t="s">
        <v>285</v>
      </c>
      <c r="BE341" s="188">
        <f>IF(N341="základní",J341,0)</f>
        <v>0</v>
      </c>
      <c r="BF341" s="188">
        <f>IF(N341="snížená",J341,0)</f>
        <v>0</v>
      </c>
      <c r="BG341" s="188">
        <f>IF(N341="zákl. přenesená",J341,0)</f>
        <v>0</v>
      </c>
      <c r="BH341" s="188">
        <f>IF(N341="sníž. přenesená",J341,0)</f>
        <v>0</v>
      </c>
      <c r="BI341" s="188">
        <f>IF(N341="nulová",J341,0)</f>
        <v>0</v>
      </c>
      <c r="BJ341" s="25" t="s">
        <v>82</v>
      </c>
      <c r="BK341" s="188">
        <f>ROUND(I341*H341,2)</f>
        <v>0</v>
      </c>
      <c r="BL341" s="25" t="s">
        <v>291</v>
      </c>
      <c r="BM341" s="25" t="s">
        <v>522</v>
      </c>
    </row>
    <row r="342" spans="2:65" s="11" customFormat="1">
      <c r="B342" s="189"/>
      <c r="D342" s="215" t="s">
        <v>292</v>
      </c>
      <c r="E342" s="216" t="s">
        <v>5</v>
      </c>
      <c r="F342" s="217" t="s">
        <v>523</v>
      </c>
      <c r="H342" s="218">
        <v>4.5999999999999996</v>
      </c>
      <c r="I342" s="194"/>
      <c r="K342" s="398"/>
      <c r="L342" s="189"/>
      <c r="M342" s="195"/>
      <c r="N342" s="196"/>
      <c r="O342" s="196"/>
      <c r="P342" s="196"/>
      <c r="Q342" s="196"/>
      <c r="R342" s="196"/>
      <c r="S342" s="196"/>
      <c r="T342" s="197"/>
      <c r="AT342" s="191" t="s">
        <v>292</v>
      </c>
      <c r="AU342" s="191" t="s">
        <v>84</v>
      </c>
      <c r="AV342" s="11" t="s">
        <v>84</v>
      </c>
      <c r="AW342" s="11" t="s">
        <v>37</v>
      </c>
      <c r="AX342" s="11" t="s">
        <v>82</v>
      </c>
      <c r="AY342" s="191" t="s">
        <v>285</v>
      </c>
    </row>
    <row r="343" spans="2:65" s="1" customFormat="1" ht="24">
      <c r="B343" s="176"/>
      <c r="C343" s="177" t="s">
        <v>524</v>
      </c>
      <c r="D343" s="177" t="s">
        <v>287</v>
      </c>
      <c r="E343" s="178" t="s">
        <v>525</v>
      </c>
      <c r="F343" s="179" t="s">
        <v>526</v>
      </c>
      <c r="G343" s="180" t="s">
        <v>328</v>
      </c>
      <c r="H343" s="181">
        <v>106.75</v>
      </c>
      <c r="I343" s="182"/>
      <c r="J343" s="183">
        <f>ROUND(I343*H343,2)</f>
        <v>0</v>
      </c>
      <c r="K343" s="403" t="s">
        <v>5585</v>
      </c>
      <c r="L343" s="42"/>
      <c r="M343" s="184" t="s">
        <v>5</v>
      </c>
      <c r="N343" s="185" t="s">
        <v>45</v>
      </c>
      <c r="O343" s="43"/>
      <c r="P343" s="186">
        <f>O343*H343</f>
        <v>0</v>
      </c>
      <c r="Q343" s="186">
        <v>0</v>
      </c>
      <c r="R343" s="186">
        <f>Q343*H343</f>
        <v>0</v>
      </c>
      <c r="S343" s="186">
        <v>0</v>
      </c>
      <c r="T343" s="187">
        <f>S343*H343</f>
        <v>0</v>
      </c>
      <c r="AR343" s="25" t="s">
        <v>291</v>
      </c>
      <c r="AT343" s="25" t="s">
        <v>287</v>
      </c>
      <c r="AU343" s="25" t="s">
        <v>84</v>
      </c>
      <c r="AY343" s="25" t="s">
        <v>285</v>
      </c>
      <c r="BE343" s="188">
        <f>IF(N343="základní",J343,0)</f>
        <v>0</v>
      </c>
      <c r="BF343" s="188">
        <f>IF(N343="snížená",J343,0)</f>
        <v>0</v>
      </c>
      <c r="BG343" s="188">
        <f>IF(N343="zákl. přenesená",J343,0)</f>
        <v>0</v>
      </c>
      <c r="BH343" s="188">
        <f>IF(N343="sníž. přenesená",J343,0)</f>
        <v>0</v>
      </c>
      <c r="BI343" s="188">
        <f>IF(N343="nulová",J343,0)</f>
        <v>0</v>
      </c>
      <c r="BJ343" s="25" t="s">
        <v>82</v>
      </c>
      <c r="BK343" s="188">
        <f>ROUND(I343*H343,2)</f>
        <v>0</v>
      </c>
      <c r="BL343" s="25" t="s">
        <v>291</v>
      </c>
      <c r="BM343" s="25" t="s">
        <v>527</v>
      </c>
    </row>
    <row r="344" spans="2:65" s="12" customFormat="1">
      <c r="B344" s="198"/>
      <c r="D344" s="190" t="s">
        <v>292</v>
      </c>
      <c r="E344" s="199" t="s">
        <v>5</v>
      </c>
      <c r="F344" s="200" t="s">
        <v>528</v>
      </c>
      <c r="H344" s="201" t="s">
        <v>5</v>
      </c>
      <c r="I344" s="202"/>
      <c r="K344" s="399"/>
      <c r="L344" s="198"/>
      <c r="M344" s="203"/>
      <c r="N344" s="204"/>
      <c r="O344" s="204"/>
      <c r="P344" s="204"/>
      <c r="Q344" s="204"/>
      <c r="R344" s="204"/>
      <c r="S344" s="204"/>
      <c r="T344" s="205"/>
      <c r="AT344" s="201" t="s">
        <v>292</v>
      </c>
      <c r="AU344" s="201" t="s">
        <v>84</v>
      </c>
      <c r="AV344" s="12" t="s">
        <v>82</v>
      </c>
      <c r="AW344" s="12" t="s">
        <v>37</v>
      </c>
      <c r="AX344" s="12" t="s">
        <v>74</v>
      </c>
      <c r="AY344" s="201" t="s">
        <v>285</v>
      </c>
    </row>
    <row r="345" spans="2:65" s="11" customFormat="1">
      <c r="B345" s="189"/>
      <c r="D345" s="190" t="s">
        <v>292</v>
      </c>
      <c r="E345" s="191" t="s">
        <v>5</v>
      </c>
      <c r="F345" s="192" t="s">
        <v>529</v>
      </c>
      <c r="H345" s="193">
        <v>92.3</v>
      </c>
      <c r="I345" s="194"/>
      <c r="K345" s="398"/>
      <c r="L345" s="189"/>
      <c r="M345" s="195"/>
      <c r="N345" s="196"/>
      <c r="O345" s="196"/>
      <c r="P345" s="196"/>
      <c r="Q345" s="196"/>
      <c r="R345" s="196"/>
      <c r="S345" s="196"/>
      <c r="T345" s="197"/>
      <c r="AT345" s="191" t="s">
        <v>292</v>
      </c>
      <c r="AU345" s="191" t="s">
        <v>84</v>
      </c>
      <c r="AV345" s="11" t="s">
        <v>84</v>
      </c>
      <c r="AW345" s="11" t="s">
        <v>37</v>
      </c>
      <c r="AX345" s="11" t="s">
        <v>74</v>
      </c>
      <c r="AY345" s="191" t="s">
        <v>285</v>
      </c>
    </row>
    <row r="346" spans="2:65" s="11" customFormat="1">
      <c r="B346" s="189"/>
      <c r="D346" s="190" t="s">
        <v>292</v>
      </c>
      <c r="E346" s="191" t="s">
        <v>5</v>
      </c>
      <c r="F346" s="192" t="s">
        <v>530</v>
      </c>
      <c r="H346" s="193">
        <v>5.53</v>
      </c>
      <c r="I346" s="194"/>
      <c r="K346" s="398"/>
      <c r="L346" s="189"/>
      <c r="M346" s="195"/>
      <c r="N346" s="196"/>
      <c r="O346" s="196"/>
      <c r="P346" s="196"/>
      <c r="Q346" s="196"/>
      <c r="R346" s="196"/>
      <c r="S346" s="196"/>
      <c r="T346" s="197"/>
      <c r="AT346" s="191" t="s">
        <v>292</v>
      </c>
      <c r="AU346" s="191" t="s">
        <v>84</v>
      </c>
      <c r="AV346" s="11" t="s">
        <v>84</v>
      </c>
      <c r="AW346" s="11" t="s">
        <v>37</v>
      </c>
      <c r="AX346" s="11" t="s">
        <v>74</v>
      </c>
      <c r="AY346" s="191" t="s">
        <v>285</v>
      </c>
    </row>
    <row r="347" spans="2:65" s="11" customFormat="1">
      <c r="B347" s="189"/>
      <c r="D347" s="190" t="s">
        <v>292</v>
      </c>
      <c r="E347" s="191" t="s">
        <v>5</v>
      </c>
      <c r="F347" s="192" t="s">
        <v>531</v>
      </c>
      <c r="H347" s="193">
        <v>4.03</v>
      </c>
      <c r="I347" s="194"/>
      <c r="K347" s="398"/>
      <c r="L347" s="189"/>
      <c r="M347" s="195"/>
      <c r="N347" s="196"/>
      <c r="O347" s="196"/>
      <c r="P347" s="196"/>
      <c r="Q347" s="196"/>
      <c r="R347" s="196"/>
      <c r="S347" s="196"/>
      <c r="T347" s="197"/>
      <c r="AT347" s="191" t="s">
        <v>292</v>
      </c>
      <c r="AU347" s="191" t="s">
        <v>84</v>
      </c>
      <c r="AV347" s="11" t="s">
        <v>84</v>
      </c>
      <c r="AW347" s="11" t="s">
        <v>37</v>
      </c>
      <c r="AX347" s="11" t="s">
        <v>74</v>
      </c>
      <c r="AY347" s="191" t="s">
        <v>285</v>
      </c>
    </row>
    <row r="348" spans="2:65" s="11" customFormat="1">
      <c r="B348" s="189"/>
      <c r="D348" s="190" t="s">
        <v>292</v>
      </c>
      <c r="E348" s="191" t="s">
        <v>5</v>
      </c>
      <c r="F348" s="192" t="s">
        <v>532</v>
      </c>
      <c r="H348" s="193">
        <v>4.8899999999999997</v>
      </c>
      <c r="I348" s="194"/>
      <c r="K348" s="398"/>
      <c r="L348" s="189"/>
      <c r="M348" s="195"/>
      <c r="N348" s="196"/>
      <c r="O348" s="196"/>
      <c r="P348" s="196"/>
      <c r="Q348" s="196"/>
      <c r="R348" s="196"/>
      <c r="S348" s="196"/>
      <c r="T348" s="197"/>
      <c r="AT348" s="191" t="s">
        <v>292</v>
      </c>
      <c r="AU348" s="191" t="s">
        <v>84</v>
      </c>
      <c r="AV348" s="11" t="s">
        <v>84</v>
      </c>
      <c r="AW348" s="11" t="s">
        <v>37</v>
      </c>
      <c r="AX348" s="11" t="s">
        <v>74</v>
      </c>
      <c r="AY348" s="191" t="s">
        <v>285</v>
      </c>
    </row>
    <row r="349" spans="2:65" s="13" customFormat="1">
      <c r="B349" s="206"/>
      <c r="D349" s="215" t="s">
        <v>292</v>
      </c>
      <c r="E349" s="219" t="s">
        <v>5</v>
      </c>
      <c r="F349" s="220" t="s">
        <v>310</v>
      </c>
      <c r="H349" s="221">
        <v>106.75</v>
      </c>
      <c r="I349" s="210"/>
      <c r="K349" s="400"/>
      <c r="L349" s="206"/>
      <c r="M349" s="211"/>
      <c r="N349" s="212"/>
      <c r="O349" s="212"/>
      <c r="P349" s="212"/>
      <c r="Q349" s="212"/>
      <c r="R349" s="212"/>
      <c r="S349" s="212"/>
      <c r="T349" s="213"/>
      <c r="AT349" s="214" t="s">
        <v>292</v>
      </c>
      <c r="AU349" s="214" t="s">
        <v>84</v>
      </c>
      <c r="AV349" s="13" t="s">
        <v>291</v>
      </c>
      <c r="AW349" s="13" t="s">
        <v>37</v>
      </c>
      <c r="AX349" s="13" t="s">
        <v>82</v>
      </c>
      <c r="AY349" s="214" t="s">
        <v>285</v>
      </c>
    </row>
    <row r="350" spans="2:65" s="1" customFormat="1" ht="24">
      <c r="B350" s="176"/>
      <c r="C350" s="177" t="s">
        <v>452</v>
      </c>
      <c r="D350" s="177" t="s">
        <v>287</v>
      </c>
      <c r="E350" s="178" t="s">
        <v>533</v>
      </c>
      <c r="F350" s="179" t="s">
        <v>534</v>
      </c>
      <c r="G350" s="180" t="s">
        <v>328</v>
      </c>
      <c r="H350" s="181">
        <v>7.91</v>
      </c>
      <c r="I350" s="182"/>
      <c r="J350" s="183">
        <f>ROUND(I350*H350,2)</f>
        <v>0</v>
      </c>
      <c r="K350" s="403" t="s">
        <v>5585</v>
      </c>
      <c r="L350" s="42"/>
      <c r="M350" s="184" t="s">
        <v>5</v>
      </c>
      <c r="N350" s="185" t="s">
        <v>45</v>
      </c>
      <c r="O350" s="43"/>
      <c r="P350" s="186">
        <f>O350*H350</f>
        <v>0</v>
      </c>
      <c r="Q350" s="186">
        <v>0</v>
      </c>
      <c r="R350" s="186">
        <f>Q350*H350</f>
        <v>0</v>
      </c>
      <c r="S350" s="186">
        <v>0</v>
      </c>
      <c r="T350" s="187">
        <f>S350*H350</f>
        <v>0</v>
      </c>
      <c r="AR350" s="25" t="s">
        <v>291</v>
      </c>
      <c r="AT350" s="25" t="s">
        <v>287</v>
      </c>
      <c r="AU350" s="25" t="s">
        <v>84</v>
      </c>
      <c r="AY350" s="25" t="s">
        <v>285</v>
      </c>
      <c r="BE350" s="188">
        <f>IF(N350="základní",J350,0)</f>
        <v>0</v>
      </c>
      <c r="BF350" s="188">
        <f>IF(N350="snížená",J350,0)</f>
        <v>0</v>
      </c>
      <c r="BG350" s="188">
        <f>IF(N350="zákl. přenesená",J350,0)</f>
        <v>0</v>
      </c>
      <c r="BH350" s="188">
        <f>IF(N350="sníž. přenesená",J350,0)</f>
        <v>0</v>
      </c>
      <c r="BI350" s="188">
        <f>IF(N350="nulová",J350,0)</f>
        <v>0</v>
      </c>
      <c r="BJ350" s="25" t="s">
        <v>82</v>
      </c>
      <c r="BK350" s="188">
        <f>ROUND(I350*H350,2)</f>
        <v>0</v>
      </c>
      <c r="BL350" s="25" t="s">
        <v>291</v>
      </c>
      <c r="BM350" s="25" t="s">
        <v>535</v>
      </c>
    </row>
    <row r="351" spans="2:65" s="11" customFormat="1">
      <c r="B351" s="189"/>
      <c r="D351" s="215" t="s">
        <v>292</v>
      </c>
      <c r="E351" s="216" t="s">
        <v>5</v>
      </c>
      <c r="F351" s="217" t="s">
        <v>536</v>
      </c>
      <c r="H351" s="218">
        <v>7.91</v>
      </c>
      <c r="I351" s="194"/>
      <c r="K351" s="398"/>
      <c r="L351" s="189"/>
      <c r="M351" s="195"/>
      <c r="N351" s="196"/>
      <c r="O351" s="196"/>
      <c r="P351" s="196"/>
      <c r="Q351" s="196"/>
      <c r="R351" s="196"/>
      <c r="S351" s="196"/>
      <c r="T351" s="197"/>
      <c r="AT351" s="191" t="s">
        <v>292</v>
      </c>
      <c r="AU351" s="191" t="s">
        <v>84</v>
      </c>
      <c r="AV351" s="11" t="s">
        <v>84</v>
      </c>
      <c r="AW351" s="11" t="s">
        <v>37</v>
      </c>
      <c r="AX351" s="11" t="s">
        <v>82</v>
      </c>
      <c r="AY351" s="191" t="s">
        <v>285</v>
      </c>
    </row>
    <row r="352" spans="2:65" s="1" customFormat="1" ht="24">
      <c r="B352" s="176"/>
      <c r="C352" s="177" t="s">
        <v>537</v>
      </c>
      <c r="D352" s="177" t="s">
        <v>287</v>
      </c>
      <c r="E352" s="178" t="s">
        <v>538</v>
      </c>
      <c r="F352" s="179" t="s">
        <v>539</v>
      </c>
      <c r="G352" s="180" t="s">
        <v>328</v>
      </c>
      <c r="H352" s="181">
        <v>103.31</v>
      </c>
      <c r="I352" s="182"/>
      <c r="J352" s="183">
        <f>ROUND(I352*H352,2)</f>
        <v>0</v>
      </c>
      <c r="K352" s="402" t="s">
        <v>5584</v>
      </c>
      <c r="L352" s="42"/>
      <c r="M352" s="184" t="s">
        <v>5</v>
      </c>
      <c r="N352" s="185" t="s">
        <v>45</v>
      </c>
      <c r="O352" s="43"/>
      <c r="P352" s="186">
        <f>O352*H352</f>
        <v>0</v>
      </c>
      <c r="Q352" s="186">
        <v>0</v>
      </c>
      <c r="R352" s="186">
        <f>Q352*H352</f>
        <v>0</v>
      </c>
      <c r="S352" s="186">
        <v>0</v>
      </c>
      <c r="T352" s="187">
        <f>S352*H352</f>
        <v>0</v>
      </c>
      <c r="AR352" s="25" t="s">
        <v>291</v>
      </c>
      <c r="AT352" s="25" t="s">
        <v>287</v>
      </c>
      <c r="AU352" s="25" t="s">
        <v>84</v>
      </c>
      <c r="AY352" s="25" t="s">
        <v>285</v>
      </c>
      <c r="BE352" s="188">
        <f>IF(N352="základní",J352,0)</f>
        <v>0</v>
      </c>
      <c r="BF352" s="188">
        <f>IF(N352="snížená",J352,0)</f>
        <v>0</v>
      </c>
      <c r="BG352" s="188">
        <f>IF(N352="zákl. přenesená",J352,0)</f>
        <v>0</v>
      </c>
      <c r="BH352" s="188">
        <f>IF(N352="sníž. přenesená",J352,0)</f>
        <v>0</v>
      </c>
      <c r="BI352" s="188">
        <f>IF(N352="nulová",J352,0)</f>
        <v>0</v>
      </c>
      <c r="BJ352" s="25" t="s">
        <v>82</v>
      </c>
      <c r="BK352" s="188">
        <f>ROUND(I352*H352,2)</f>
        <v>0</v>
      </c>
      <c r="BL352" s="25" t="s">
        <v>291</v>
      </c>
      <c r="BM352" s="25" t="s">
        <v>540</v>
      </c>
    </row>
    <row r="353" spans="2:65" s="10" customFormat="1" ht="14.4">
      <c r="B353" s="162"/>
      <c r="D353" s="173" t="s">
        <v>73</v>
      </c>
      <c r="E353" s="174" t="s">
        <v>541</v>
      </c>
      <c r="F353" s="174" t="s">
        <v>542</v>
      </c>
      <c r="I353" s="165"/>
      <c r="J353" s="175">
        <f>BK353</f>
        <v>0</v>
      </c>
      <c r="K353" s="401"/>
      <c r="L353" s="162"/>
      <c r="M353" s="167"/>
      <c r="N353" s="168"/>
      <c r="O353" s="168"/>
      <c r="P353" s="169">
        <f>SUM(P354:P357)</f>
        <v>0</v>
      </c>
      <c r="Q353" s="168"/>
      <c r="R353" s="169">
        <f>SUM(R354:R357)</f>
        <v>0</v>
      </c>
      <c r="S353" s="168"/>
      <c r="T353" s="170">
        <f>SUM(T354:T357)</f>
        <v>0</v>
      </c>
      <c r="AR353" s="163" t="s">
        <v>82</v>
      </c>
      <c r="AT353" s="171" t="s">
        <v>73</v>
      </c>
      <c r="AU353" s="171" t="s">
        <v>82</v>
      </c>
      <c r="AY353" s="163" t="s">
        <v>285</v>
      </c>
      <c r="BK353" s="172">
        <f>SUM(BK354:BK357)</f>
        <v>0</v>
      </c>
    </row>
    <row r="354" spans="2:65" s="1" customFormat="1" ht="24">
      <c r="B354" s="176"/>
      <c r="C354" s="177" t="s">
        <v>457</v>
      </c>
      <c r="D354" s="177" t="s">
        <v>287</v>
      </c>
      <c r="E354" s="178" t="s">
        <v>543</v>
      </c>
      <c r="F354" s="179" t="s">
        <v>544</v>
      </c>
      <c r="G354" s="180" t="s">
        <v>328</v>
      </c>
      <c r="H354" s="181">
        <v>1100</v>
      </c>
      <c r="I354" s="182"/>
      <c r="J354" s="183">
        <f>ROUND(I354*H354,2)</f>
        <v>0</v>
      </c>
      <c r="K354" s="403" t="s">
        <v>5585</v>
      </c>
      <c r="L354" s="42"/>
      <c r="M354" s="184" t="s">
        <v>5</v>
      </c>
      <c r="N354" s="185" t="s">
        <v>45</v>
      </c>
      <c r="O354" s="43"/>
      <c r="P354" s="186">
        <f>O354*H354</f>
        <v>0</v>
      </c>
      <c r="Q354" s="186">
        <v>0</v>
      </c>
      <c r="R354" s="186">
        <f>Q354*H354</f>
        <v>0</v>
      </c>
      <c r="S354" s="186">
        <v>0</v>
      </c>
      <c r="T354" s="187">
        <f>S354*H354</f>
        <v>0</v>
      </c>
      <c r="AR354" s="25" t="s">
        <v>291</v>
      </c>
      <c r="AT354" s="25" t="s">
        <v>287</v>
      </c>
      <c r="AU354" s="25" t="s">
        <v>84</v>
      </c>
      <c r="AY354" s="25" t="s">
        <v>285</v>
      </c>
      <c r="BE354" s="188">
        <f>IF(N354="základní",J354,0)</f>
        <v>0</v>
      </c>
      <c r="BF354" s="188">
        <f>IF(N354="snížená",J354,0)</f>
        <v>0</v>
      </c>
      <c r="BG354" s="188">
        <f>IF(N354="zákl. přenesená",J354,0)</f>
        <v>0</v>
      </c>
      <c r="BH354" s="188">
        <f>IF(N354="sníž. přenesená",J354,0)</f>
        <v>0</v>
      </c>
      <c r="BI354" s="188">
        <f>IF(N354="nulová",J354,0)</f>
        <v>0</v>
      </c>
      <c r="BJ354" s="25" t="s">
        <v>82</v>
      </c>
      <c r="BK354" s="188">
        <f>ROUND(I354*H354,2)</f>
        <v>0</v>
      </c>
      <c r="BL354" s="25" t="s">
        <v>291</v>
      </c>
      <c r="BM354" s="25" t="s">
        <v>545</v>
      </c>
    </row>
    <row r="355" spans="2:65" s="1" customFormat="1" ht="24">
      <c r="B355" s="176"/>
      <c r="C355" s="177" t="s">
        <v>546</v>
      </c>
      <c r="D355" s="177" t="s">
        <v>287</v>
      </c>
      <c r="E355" s="178" t="s">
        <v>547</v>
      </c>
      <c r="F355" s="179" t="s">
        <v>548</v>
      </c>
      <c r="G355" s="180" t="s">
        <v>328</v>
      </c>
      <c r="H355" s="181">
        <v>1100</v>
      </c>
      <c r="I355" s="182"/>
      <c r="J355" s="183">
        <f>ROUND(I355*H355,2)</f>
        <v>0</v>
      </c>
      <c r="K355" s="403" t="s">
        <v>5585</v>
      </c>
      <c r="L355" s="42"/>
      <c r="M355" s="184" t="s">
        <v>5</v>
      </c>
      <c r="N355" s="185" t="s">
        <v>45</v>
      </c>
      <c r="O355" s="43"/>
      <c r="P355" s="186">
        <f>O355*H355</f>
        <v>0</v>
      </c>
      <c r="Q355" s="186">
        <v>0</v>
      </c>
      <c r="R355" s="186">
        <f>Q355*H355</f>
        <v>0</v>
      </c>
      <c r="S355" s="186">
        <v>0</v>
      </c>
      <c r="T355" s="187">
        <f>S355*H355</f>
        <v>0</v>
      </c>
      <c r="AR355" s="25" t="s">
        <v>291</v>
      </c>
      <c r="AT355" s="25" t="s">
        <v>287</v>
      </c>
      <c r="AU355" s="25" t="s">
        <v>84</v>
      </c>
      <c r="AY355" s="25" t="s">
        <v>285</v>
      </c>
      <c r="BE355" s="188">
        <f>IF(N355="základní",J355,0)</f>
        <v>0</v>
      </c>
      <c r="BF355" s="188">
        <f>IF(N355="snížená",J355,0)</f>
        <v>0</v>
      </c>
      <c r="BG355" s="188">
        <f>IF(N355="zákl. přenesená",J355,0)</f>
        <v>0</v>
      </c>
      <c r="BH355" s="188">
        <f>IF(N355="sníž. přenesená",J355,0)</f>
        <v>0</v>
      </c>
      <c r="BI355" s="188">
        <f>IF(N355="nulová",J355,0)</f>
        <v>0</v>
      </c>
      <c r="BJ355" s="25" t="s">
        <v>82</v>
      </c>
      <c r="BK355" s="188">
        <f>ROUND(I355*H355,2)</f>
        <v>0</v>
      </c>
      <c r="BL355" s="25" t="s">
        <v>291</v>
      </c>
      <c r="BM355" s="25" t="s">
        <v>549</v>
      </c>
    </row>
    <row r="356" spans="2:65" s="1" customFormat="1" ht="24">
      <c r="B356" s="176"/>
      <c r="C356" s="177" t="s">
        <v>462</v>
      </c>
      <c r="D356" s="177" t="s">
        <v>287</v>
      </c>
      <c r="E356" s="178" t="s">
        <v>550</v>
      </c>
      <c r="F356" s="179" t="s">
        <v>551</v>
      </c>
      <c r="G356" s="180" t="s">
        <v>328</v>
      </c>
      <c r="H356" s="181">
        <v>1100</v>
      </c>
      <c r="I356" s="182"/>
      <c r="J356" s="183">
        <f>ROUND(I356*H356,2)</f>
        <v>0</v>
      </c>
      <c r="K356" s="403" t="s">
        <v>5585</v>
      </c>
      <c r="L356" s="42"/>
      <c r="M356" s="184" t="s">
        <v>5</v>
      </c>
      <c r="N356" s="185" t="s">
        <v>45</v>
      </c>
      <c r="O356" s="43"/>
      <c r="P356" s="186">
        <f>O356*H356</f>
        <v>0</v>
      </c>
      <c r="Q356" s="186">
        <v>0</v>
      </c>
      <c r="R356" s="186">
        <f>Q356*H356</f>
        <v>0</v>
      </c>
      <c r="S356" s="186">
        <v>0</v>
      </c>
      <c r="T356" s="187">
        <f>S356*H356</f>
        <v>0</v>
      </c>
      <c r="AR356" s="25" t="s">
        <v>291</v>
      </c>
      <c r="AT356" s="25" t="s">
        <v>287</v>
      </c>
      <c r="AU356" s="25" t="s">
        <v>84</v>
      </c>
      <c r="AY356" s="25" t="s">
        <v>285</v>
      </c>
      <c r="BE356" s="188">
        <f>IF(N356="základní",J356,0)</f>
        <v>0</v>
      </c>
      <c r="BF356" s="188">
        <f>IF(N356="snížená",J356,0)</f>
        <v>0</v>
      </c>
      <c r="BG356" s="188">
        <f>IF(N356="zákl. přenesená",J356,0)</f>
        <v>0</v>
      </c>
      <c r="BH356" s="188">
        <f>IF(N356="sníž. přenesená",J356,0)</f>
        <v>0</v>
      </c>
      <c r="BI356" s="188">
        <f>IF(N356="nulová",J356,0)</f>
        <v>0</v>
      </c>
      <c r="BJ356" s="25" t="s">
        <v>82</v>
      </c>
      <c r="BK356" s="188">
        <f>ROUND(I356*H356,2)</f>
        <v>0</v>
      </c>
      <c r="BL356" s="25" t="s">
        <v>291</v>
      </c>
      <c r="BM356" s="25" t="s">
        <v>552</v>
      </c>
    </row>
    <row r="357" spans="2:65" s="1" customFormat="1" ht="24">
      <c r="B357" s="176"/>
      <c r="C357" s="177" t="s">
        <v>396</v>
      </c>
      <c r="D357" s="177" t="s">
        <v>287</v>
      </c>
      <c r="E357" s="178" t="s">
        <v>553</v>
      </c>
      <c r="F357" s="179" t="s">
        <v>554</v>
      </c>
      <c r="G357" s="180" t="s">
        <v>328</v>
      </c>
      <c r="H357" s="181">
        <v>80</v>
      </c>
      <c r="I357" s="182"/>
      <c r="J357" s="183">
        <f>ROUND(I357*H357,2)</f>
        <v>0</v>
      </c>
      <c r="K357" s="403" t="s">
        <v>5585</v>
      </c>
      <c r="L357" s="42"/>
      <c r="M357" s="184" t="s">
        <v>5</v>
      </c>
      <c r="N357" s="185" t="s">
        <v>45</v>
      </c>
      <c r="O357" s="43"/>
      <c r="P357" s="186">
        <f>O357*H357</f>
        <v>0</v>
      </c>
      <c r="Q357" s="186">
        <v>0</v>
      </c>
      <c r="R357" s="186">
        <f>Q357*H357</f>
        <v>0</v>
      </c>
      <c r="S357" s="186">
        <v>0</v>
      </c>
      <c r="T357" s="187">
        <f>S357*H357</f>
        <v>0</v>
      </c>
      <c r="AR357" s="25" t="s">
        <v>291</v>
      </c>
      <c r="AT357" s="25" t="s">
        <v>287</v>
      </c>
      <c r="AU357" s="25" t="s">
        <v>84</v>
      </c>
      <c r="AY357" s="25" t="s">
        <v>285</v>
      </c>
      <c r="BE357" s="188">
        <f>IF(N357="základní",J357,0)</f>
        <v>0</v>
      </c>
      <c r="BF357" s="188">
        <f>IF(N357="snížená",J357,0)</f>
        <v>0</v>
      </c>
      <c r="BG357" s="188">
        <f>IF(N357="zákl. přenesená",J357,0)</f>
        <v>0</v>
      </c>
      <c r="BH357" s="188">
        <f>IF(N357="sníž. přenesená",J357,0)</f>
        <v>0</v>
      </c>
      <c r="BI357" s="188">
        <f>IF(N357="nulová",J357,0)</f>
        <v>0</v>
      </c>
      <c r="BJ357" s="25" t="s">
        <v>82</v>
      </c>
      <c r="BK357" s="188">
        <f>ROUND(I357*H357,2)</f>
        <v>0</v>
      </c>
      <c r="BL357" s="25" t="s">
        <v>291</v>
      </c>
      <c r="BM357" s="25" t="s">
        <v>555</v>
      </c>
    </row>
    <row r="358" spans="2:65" s="10" customFormat="1" ht="14.4">
      <c r="B358" s="162"/>
      <c r="D358" s="173" t="s">
        <v>73</v>
      </c>
      <c r="E358" s="174" t="s">
        <v>556</v>
      </c>
      <c r="F358" s="174" t="s">
        <v>557</v>
      </c>
      <c r="I358" s="165"/>
      <c r="J358" s="175">
        <f>BK358</f>
        <v>0</v>
      </c>
      <c r="K358" s="401" t="s">
        <v>121</v>
      </c>
      <c r="L358" s="162"/>
      <c r="M358" s="167"/>
      <c r="N358" s="168"/>
      <c r="O358" s="168"/>
      <c r="P358" s="169">
        <f>P359</f>
        <v>0</v>
      </c>
      <c r="Q358" s="168"/>
      <c r="R358" s="169">
        <f>R359</f>
        <v>0</v>
      </c>
      <c r="S358" s="168"/>
      <c r="T358" s="170">
        <f>T359</f>
        <v>0</v>
      </c>
      <c r="AR358" s="163" t="s">
        <v>82</v>
      </c>
      <c r="AT358" s="171" t="s">
        <v>73</v>
      </c>
      <c r="AU358" s="171" t="s">
        <v>82</v>
      </c>
      <c r="AY358" s="163" t="s">
        <v>285</v>
      </c>
      <c r="BK358" s="172">
        <f>BK359</f>
        <v>0</v>
      </c>
    </row>
    <row r="359" spans="2:65" s="1" customFormat="1" ht="24">
      <c r="B359" s="176"/>
      <c r="C359" s="177" t="s">
        <v>471</v>
      </c>
      <c r="D359" s="177" t="s">
        <v>287</v>
      </c>
      <c r="E359" s="178" t="s">
        <v>558</v>
      </c>
      <c r="F359" s="179" t="s">
        <v>559</v>
      </c>
      <c r="G359" s="180" t="s">
        <v>328</v>
      </c>
      <c r="H359" s="181">
        <v>387</v>
      </c>
      <c r="I359" s="182"/>
      <c r="J359" s="183">
        <f>ROUND(I359*H359,2)</f>
        <v>0</v>
      </c>
      <c r="K359" s="403" t="s">
        <v>5585</v>
      </c>
      <c r="L359" s="42"/>
      <c r="M359" s="184" t="s">
        <v>5</v>
      </c>
      <c r="N359" s="185" t="s">
        <v>45</v>
      </c>
      <c r="O359" s="43"/>
      <c r="P359" s="186">
        <f>O359*H359</f>
        <v>0</v>
      </c>
      <c r="Q359" s="186">
        <v>0</v>
      </c>
      <c r="R359" s="186">
        <f>Q359*H359</f>
        <v>0</v>
      </c>
      <c r="S359" s="186">
        <v>0</v>
      </c>
      <c r="T359" s="187">
        <f>S359*H359</f>
        <v>0</v>
      </c>
      <c r="AR359" s="25" t="s">
        <v>291</v>
      </c>
      <c r="AT359" s="25" t="s">
        <v>287</v>
      </c>
      <c r="AU359" s="25" t="s">
        <v>84</v>
      </c>
      <c r="AY359" s="25" t="s">
        <v>285</v>
      </c>
      <c r="BE359" s="188">
        <f>IF(N359="základní",J359,0)</f>
        <v>0</v>
      </c>
      <c r="BF359" s="188">
        <f>IF(N359="snížená",J359,0)</f>
        <v>0</v>
      </c>
      <c r="BG359" s="188">
        <f>IF(N359="zákl. přenesená",J359,0)</f>
        <v>0</v>
      </c>
      <c r="BH359" s="188">
        <f>IF(N359="sníž. přenesená",J359,0)</f>
        <v>0</v>
      </c>
      <c r="BI359" s="188">
        <f>IF(N359="nulová",J359,0)</f>
        <v>0</v>
      </c>
      <c r="BJ359" s="25" t="s">
        <v>82</v>
      </c>
      <c r="BK359" s="188">
        <f>ROUND(I359*H359,2)</f>
        <v>0</v>
      </c>
      <c r="BL359" s="25" t="s">
        <v>291</v>
      </c>
      <c r="BM359" s="25" t="s">
        <v>560</v>
      </c>
    </row>
    <row r="360" spans="2:65" s="10" customFormat="1" ht="14.4">
      <c r="B360" s="162"/>
      <c r="D360" s="173" t="s">
        <v>73</v>
      </c>
      <c r="E360" s="174" t="s">
        <v>561</v>
      </c>
      <c r="F360" s="174" t="s">
        <v>562</v>
      </c>
      <c r="I360" s="165"/>
      <c r="J360" s="175">
        <f>BK360</f>
        <v>0</v>
      </c>
      <c r="K360" s="401"/>
      <c r="L360" s="162"/>
      <c r="M360" s="167"/>
      <c r="N360" s="168"/>
      <c r="O360" s="168"/>
      <c r="P360" s="169">
        <f>SUM(P361:P385)</f>
        <v>0</v>
      </c>
      <c r="Q360" s="168"/>
      <c r="R360" s="169">
        <f>SUM(R361:R385)</f>
        <v>0</v>
      </c>
      <c r="S360" s="168"/>
      <c r="T360" s="170">
        <f>SUM(T361:T385)</f>
        <v>0</v>
      </c>
      <c r="AR360" s="163" t="s">
        <v>82</v>
      </c>
      <c r="AT360" s="171" t="s">
        <v>73</v>
      </c>
      <c r="AU360" s="171" t="s">
        <v>82</v>
      </c>
      <c r="AY360" s="163" t="s">
        <v>285</v>
      </c>
      <c r="BK360" s="172">
        <f>SUM(BK361:BK385)</f>
        <v>0</v>
      </c>
    </row>
    <row r="361" spans="2:65" s="1" customFormat="1" ht="24">
      <c r="B361" s="176"/>
      <c r="C361" s="177" t="s">
        <v>149</v>
      </c>
      <c r="D361" s="177" t="s">
        <v>287</v>
      </c>
      <c r="E361" s="178" t="s">
        <v>563</v>
      </c>
      <c r="F361" s="179" t="s">
        <v>564</v>
      </c>
      <c r="G361" s="180" t="s">
        <v>328</v>
      </c>
      <c r="H361" s="181">
        <v>103.3</v>
      </c>
      <c r="I361" s="182"/>
      <c r="J361" s="183">
        <f>ROUND(I361*H361,2)</f>
        <v>0</v>
      </c>
      <c r="K361" s="403" t="s">
        <v>5585</v>
      </c>
      <c r="L361" s="42"/>
      <c r="M361" s="184" t="s">
        <v>5</v>
      </c>
      <c r="N361" s="185" t="s">
        <v>45</v>
      </c>
      <c r="O361" s="43"/>
      <c r="P361" s="186">
        <f>O361*H361</f>
        <v>0</v>
      </c>
      <c r="Q361" s="186">
        <v>0</v>
      </c>
      <c r="R361" s="186">
        <f>Q361*H361</f>
        <v>0</v>
      </c>
      <c r="S361" s="186">
        <v>0</v>
      </c>
      <c r="T361" s="187">
        <f>S361*H361</f>
        <v>0</v>
      </c>
      <c r="AR361" s="25" t="s">
        <v>291</v>
      </c>
      <c r="AT361" s="25" t="s">
        <v>287</v>
      </c>
      <c r="AU361" s="25" t="s">
        <v>84</v>
      </c>
      <c r="AY361" s="25" t="s">
        <v>285</v>
      </c>
      <c r="BE361" s="188">
        <f>IF(N361="základní",J361,0)</f>
        <v>0</v>
      </c>
      <c r="BF361" s="188">
        <f>IF(N361="snížená",J361,0)</f>
        <v>0</v>
      </c>
      <c r="BG361" s="188">
        <f>IF(N361="zákl. přenesená",J361,0)</f>
        <v>0</v>
      </c>
      <c r="BH361" s="188">
        <f>IF(N361="sníž. přenesená",J361,0)</f>
        <v>0</v>
      </c>
      <c r="BI361" s="188">
        <f>IF(N361="nulová",J361,0)</f>
        <v>0</v>
      </c>
      <c r="BJ361" s="25" t="s">
        <v>82</v>
      </c>
      <c r="BK361" s="188">
        <f>ROUND(I361*H361,2)</f>
        <v>0</v>
      </c>
      <c r="BL361" s="25" t="s">
        <v>291</v>
      </c>
      <c r="BM361" s="25" t="s">
        <v>565</v>
      </c>
    </row>
    <row r="362" spans="2:65" s="1" customFormat="1" ht="24">
      <c r="B362" s="176"/>
      <c r="C362" s="177" t="s">
        <v>476</v>
      </c>
      <c r="D362" s="177" t="s">
        <v>287</v>
      </c>
      <c r="E362" s="178" t="s">
        <v>566</v>
      </c>
      <c r="F362" s="179" t="s">
        <v>567</v>
      </c>
      <c r="G362" s="180" t="s">
        <v>328</v>
      </c>
      <c r="H362" s="181">
        <v>149.5</v>
      </c>
      <c r="I362" s="182"/>
      <c r="J362" s="183">
        <f>ROUND(I362*H362,2)</f>
        <v>0</v>
      </c>
      <c r="K362" s="403" t="s">
        <v>5585</v>
      </c>
      <c r="L362" s="42"/>
      <c r="M362" s="184" t="s">
        <v>5</v>
      </c>
      <c r="N362" s="185" t="s">
        <v>45</v>
      </c>
      <c r="O362" s="43"/>
      <c r="P362" s="186">
        <f>O362*H362</f>
        <v>0</v>
      </c>
      <c r="Q362" s="186">
        <v>0</v>
      </c>
      <c r="R362" s="186">
        <f>Q362*H362</f>
        <v>0</v>
      </c>
      <c r="S362" s="186">
        <v>0</v>
      </c>
      <c r="T362" s="187">
        <f>S362*H362</f>
        <v>0</v>
      </c>
      <c r="AR362" s="25" t="s">
        <v>291</v>
      </c>
      <c r="AT362" s="25" t="s">
        <v>287</v>
      </c>
      <c r="AU362" s="25" t="s">
        <v>84</v>
      </c>
      <c r="AY362" s="25" t="s">
        <v>285</v>
      </c>
      <c r="BE362" s="188">
        <f>IF(N362="základní",J362,0)</f>
        <v>0</v>
      </c>
      <c r="BF362" s="188">
        <f>IF(N362="snížená",J362,0)</f>
        <v>0</v>
      </c>
      <c r="BG362" s="188">
        <f>IF(N362="zákl. přenesená",J362,0)</f>
        <v>0</v>
      </c>
      <c r="BH362" s="188">
        <f>IF(N362="sníž. přenesená",J362,0)</f>
        <v>0</v>
      </c>
      <c r="BI362" s="188">
        <f>IF(N362="nulová",J362,0)</f>
        <v>0</v>
      </c>
      <c r="BJ362" s="25" t="s">
        <v>82</v>
      </c>
      <c r="BK362" s="188">
        <f>ROUND(I362*H362,2)</f>
        <v>0</v>
      </c>
      <c r="BL362" s="25" t="s">
        <v>291</v>
      </c>
      <c r="BM362" s="25" t="s">
        <v>568</v>
      </c>
    </row>
    <row r="363" spans="2:65" s="1" customFormat="1" ht="24">
      <c r="B363" s="176"/>
      <c r="C363" s="177" t="s">
        <v>569</v>
      </c>
      <c r="D363" s="177" t="s">
        <v>287</v>
      </c>
      <c r="E363" s="178" t="s">
        <v>570</v>
      </c>
      <c r="F363" s="179" t="s">
        <v>571</v>
      </c>
      <c r="G363" s="180" t="s">
        <v>328</v>
      </c>
      <c r="H363" s="181">
        <v>23.11</v>
      </c>
      <c r="I363" s="182"/>
      <c r="J363" s="183">
        <f>ROUND(I363*H363,2)</f>
        <v>0</v>
      </c>
      <c r="K363" s="403" t="s">
        <v>5585</v>
      </c>
      <c r="L363" s="42"/>
      <c r="M363" s="184" t="s">
        <v>5</v>
      </c>
      <c r="N363" s="185" t="s">
        <v>45</v>
      </c>
      <c r="O363" s="43"/>
      <c r="P363" s="186">
        <f>O363*H363</f>
        <v>0</v>
      </c>
      <c r="Q363" s="186">
        <v>0</v>
      </c>
      <c r="R363" s="186">
        <f>Q363*H363</f>
        <v>0</v>
      </c>
      <c r="S363" s="186">
        <v>0</v>
      </c>
      <c r="T363" s="187">
        <f>S363*H363</f>
        <v>0</v>
      </c>
      <c r="AR363" s="25" t="s">
        <v>291</v>
      </c>
      <c r="AT363" s="25" t="s">
        <v>287</v>
      </c>
      <c r="AU363" s="25" t="s">
        <v>84</v>
      </c>
      <c r="AY363" s="25" t="s">
        <v>285</v>
      </c>
      <c r="BE363" s="188">
        <f>IF(N363="základní",J363,0)</f>
        <v>0</v>
      </c>
      <c r="BF363" s="188">
        <f>IF(N363="snížená",J363,0)</f>
        <v>0</v>
      </c>
      <c r="BG363" s="188">
        <f>IF(N363="zákl. přenesená",J363,0)</f>
        <v>0</v>
      </c>
      <c r="BH363" s="188">
        <f>IF(N363="sníž. přenesená",J363,0)</f>
        <v>0</v>
      </c>
      <c r="BI363" s="188">
        <f>IF(N363="nulová",J363,0)</f>
        <v>0</v>
      </c>
      <c r="BJ363" s="25" t="s">
        <v>82</v>
      </c>
      <c r="BK363" s="188">
        <f>ROUND(I363*H363,2)</f>
        <v>0</v>
      </c>
      <c r="BL363" s="25" t="s">
        <v>291</v>
      </c>
      <c r="BM363" s="25" t="s">
        <v>572</v>
      </c>
    </row>
    <row r="364" spans="2:65" s="1" customFormat="1" ht="24">
      <c r="B364" s="176"/>
      <c r="C364" s="177" t="s">
        <v>480</v>
      </c>
      <c r="D364" s="177" t="s">
        <v>287</v>
      </c>
      <c r="E364" s="178" t="s">
        <v>573</v>
      </c>
      <c r="F364" s="179" t="s">
        <v>574</v>
      </c>
      <c r="G364" s="180" t="s">
        <v>290</v>
      </c>
      <c r="H364" s="181">
        <v>17.806000000000001</v>
      </c>
      <c r="I364" s="182"/>
      <c r="J364" s="183">
        <f>ROUND(I364*H364,2)</f>
        <v>0</v>
      </c>
      <c r="K364" s="403" t="s">
        <v>5585</v>
      </c>
      <c r="L364" s="42"/>
      <c r="M364" s="184" t="s">
        <v>5</v>
      </c>
      <c r="N364" s="185" t="s">
        <v>45</v>
      </c>
      <c r="O364" s="43"/>
      <c r="P364" s="186">
        <f>O364*H364</f>
        <v>0</v>
      </c>
      <c r="Q364" s="186">
        <v>0</v>
      </c>
      <c r="R364" s="186">
        <f>Q364*H364</f>
        <v>0</v>
      </c>
      <c r="S364" s="186">
        <v>0</v>
      </c>
      <c r="T364" s="187">
        <f>S364*H364</f>
        <v>0</v>
      </c>
      <c r="AR364" s="25" t="s">
        <v>291</v>
      </c>
      <c r="AT364" s="25" t="s">
        <v>287</v>
      </c>
      <c r="AU364" s="25" t="s">
        <v>84</v>
      </c>
      <c r="AY364" s="25" t="s">
        <v>285</v>
      </c>
      <c r="BE364" s="188">
        <f>IF(N364="základní",J364,0)</f>
        <v>0</v>
      </c>
      <c r="BF364" s="188">
        <f>IF(N364="snížená",J364,0)</f>
        <v>0</v>
      </c>
      <c r="BG364" s="188">
        <f>IF(N364="zákl. přenesená",J364,0)</f>
        <v>0</v>
      </c>
      <c r="BH364" s="188">
        <f>IF(N364="sníž. přenesená",J364,0)</f>
        <v>0</v>
      </c>
      <c r="BI364" s="188">
        <f>IF(N364="nulová",J364,0)</f>
        <v>0</v>
      </c>
      <c r="BJ364" s="25" t="s">
        <v>82</v>
      </c>
      <c r="BK364" s="188">
        <f>ROUND(I364*H364,2)</f>
        <v>0</v>
      </c>
      <c r="BL364" s="25" t="s">
        <v>291</v>
      </c>
      <c r="BM364" s="25" t="s">
        <v>575</v>
      </c>
    </row>
    <row r="365" spans="2:65" s="11" customFormat="1">
      <c r="B365" s="189"/>
      <c r="D365" s="190" t="s">
        <v>292</v>
      </c>
      <c r="E365" s="191" t="s">
        <v>5</v>
      </c>
      <c r="F365" s="192" t="s">
        <v>576</v>
      </c>
      <c r="H365" s="193">
        <v>15.494999999999999</v>
      </c>
      <c r="I365" s="194"/>
      <c r="K365" s="398"/>
      <c r="L365" s="189"/>
      <c r="M365" s="195"/>
      <c r="N365" s="196"/>
      <c r="O365" s="196"/>
      <c r="P365" s="196"/>
      <c r="Q365" s="196"/>
      <c r="R365" s="196"/>
      <c r="S365" s="196"/>
      <c r="T365" s="197"/>
      <c r="AT365" s="191" t="s">
        <v>292</v>
      </c>
      <c r="AU365" s="191" t="s">
        <v>84</v>
      </c>
      <c r="AV365" s="11" t="s">
        <v>84</v>
      </c>
      <c r="AW365" s="11" t="s">
        <v>37</v>
      </c>
      <c r="AX365" s="11" t="s">
        <v>74</v>
      </c>
      <c r="AY365" s="191" t="s">
        <v>285</v>
      </c>
    </row>
    <row r="366" spans="2:65" s="11" customFormat="1">
      <c r="B366" s="189"/>
      <c r="D366" s="190" t="s">
        <v>292</v>
      </c>
      <c r="E366" s="191" t="s">
        <v>5</v>
      </c>
      <c r="F366" s="192" t="s">
        <v>577</v>
      </c>
      <c r="H366" s="193">
        <v>2.3109999999999999</v>
      </c>
      <c r="I366" s="194"/>
      <c r="K366" s="398"/>
      <c r="L366" s="189"/>
      <c r="M366" s="195"/>
      <c r="N366" s="196"/>
      <c r="O366" s="196"/>
      <c r="P366" s="196"/>
      <c r="Q366" s="196"/>
      <c r="R366" s="196"/>
      <c r="S366" s="196"/>
      <c r="T366" s="197"/>
      <c r="AT366" s="191" t="s">
        <v>292</v>
      </c>
      <c r="AU366" s="191" t="s">
        <v>84</v>
      </c>
      <c r="AV366" s="11" t="s">
        <v>84</v>
      </c>
      <c r="AW366" s="11" t="s">
        <v>37</v>
      </c>
      <c r="AX366" s="11" t="s">
        <v>74</v>
      </c>
      <c r="AY366" s="191" t="s">
        <v>285</v>
      </c>
    </row>
    <row r="367" spans="2:65" s="13" customFormat="1">
      <c r="B367" s="206"/>
      <c r="D367" s="215" t="s">
        <v>292</v>
      </c>
      <c r="E367" s="219" t="s">
        <v>5</v>
      </c>
      <c r="F367" s="220" t="s">
        <v>310</v>
      </c>
      <c r="H367" s="221">
        <v>17.806000000000001</v>
      </c>
      <c r="I367" s="210"/>
      <c r="K367" s="400"/>
      <c r="L367" s="206"/>
      <c r="M367" s="211"/>
      <c r="N367" s="212"/>
      <c r="O367" s="212"/>
      <c r="P367" s="212"/>
      <c r="Q367" s="212"/>
      <c r="R367" s="212"/>
      <c r="S367" s="212"/>
      <c r="T367" s="213"/>
      <c r="AT367" s="214" t="s">
        <v>292</v>
      </c>
      <c r="AU367" s="214" t="s">
        <v>84</v>
      </c>
      <c r="AV367" s="13" t="s">
        <v>291</v>
      </c>
      <c r="AW367" s="13" t="s">
        <v>37</v>
      </c>
      <c r="AX367" s="13" t="s">
        <v>82</v>
      </c>
      <c r="AY367" s="214" t="s">
        <v>285</v>
      </c>
    </row>
    <row r="368" spans="2:65" s="1" customFormat="1" ht="24">
      <c r="B368" s="176"/>
      <c r="C368" s="177" t="s">
        <v>578</v>
      </c>
      <c r="D368" s="177" t="s">
        <v>287</v>
      </c>
      <c r="E368" s="178" t="s">
        <v>579</v>
      </c>
      <c r="F368" s="179" t="s">
        <v>580</v>
      </c>
      <c r="G368" s="180" t="s">
        <v>290</v>
      </c>
      <c r="H368" s="181">
        <v>69.319999999999993</v>
      </c>
      <c r="I368" s="182"/>
      <c r="J368" s="183">
        <f>ROUND(I368*H368,2)</f>
        <v>0</v>
      </c>
      <c r="K368" s="403" t="s">
        <v>5585</v>
      </c>
      <c r="L368" s="42"/>
      <c r="M368" s="184" t="s">
        <v>5</v>
      </c>
      <c r="N368" s="185" t="s">
        <v>45</v>
      </c>
      <c r="O368" s="43"/>
      <c r="P368" s="186">
        <f>O368*H368</f>
        <v>0</v>
      </c>
      <c r="Q368" s="186">
        <v>0</v>
      </c>
      <c r="R368" s="186">
        <f>Q368*H368</f>
        <v>0</v>
      </c>
      <c r="S368" s="186">
        <v>0</v>
      </c>
      <c r="T368" s="187">
        <f>S368*H368</f>
        <v>0</v>
      </c>
      <c r="AR368" s="25" t="s">
        <v>291</v>
      </c>
      <c r="AT368" s="25" t="s">
        <v>287</v>
      </c>
      <c r="AU368" s="25" t="s">
        <v>84</v>
      </c>
      <c r="AY368" s="25" t="s">
        <v>285</v>
      </c>
      <c r="BE368" s="188">
        <f>IF(N368="základní",J368,0)</f>
        <v>0</v>
      </c>
      <c r="BF368" s="188">
        <f>IF(N368="snížená",J368,0)</f>
        <v>0</v>
      </c>
      <c r="BG368" s="188">
        <f>IF(N368="zákl. přenesená",J368,0)</f>
        <v>0</v>
      </c>
      <c r="BH368" s="188">
        <f>IF(N368="sníž. přenesená",J368,0)</f>
        <v>0</v>
      </c>
      <c r="BI368" s="188">
        <f>IF(N368="nulová",J368,0)</f>
        <v>0</v>
      </c>
      <c r="BJ368" s="25" t="s">
        <v>82</v>
      </c>
      <c r="BK368" s="188">
        <f>ROUND(I368*H368,2)</f>
        <v>0</v>
      </c>
      <c r="BL368" s="25" t="s">
        <v>291</v>
      </c>
      <c r="BM368" s="25" t="s">
        <v>581</v>
      </c>
    </row>
    <row r="369" spans="2:65" s="11" customFormat="1">
      <c r="B369" s="189"/>
      <c r="D369" s="190" t="s">
        <v>292</v>
      </c>
      <c r="E369" s="191" t="s">
        <v>5</v>
      </c>
      <c r="F369" s="192" t="s">
        <v>582</v>
      </c>
      <c r="H369" s="193">
        <v>18.756</v>
      </c>
      <c r="I369" s="194"/>
      <c r="K369" s="398"/>
      <c r="L369" s="189"/>
      <c r="M369" s="195"/>
      <c r="N369" s="196"/>
      <c r="O369" s="196"/>
      <c r="P369" s="196"/>
      <c r="Q369" s="196"/>
      <c r="R369" s="196"/>
      <c r="S369" s="196"/>
      <c r="T369" s="197"/>
      <c r="AT369" s="191" t="s">
        <v>292</v>
      </c>
      <c r="AU369" s="191" t="s">
        <v>84</v>
      </c>
      <c r="AV369" s="11" t="s">
        <v>84</v>
      </c>
      <c r="AW369" s="11" t="s">
        <v>37</v>
      </c>
      <c r="AX369" s="11" t="s">
        <v>74</v>
      </c>
      <c r="AY369" s="191" t="s">
        <v>285</v>
      </c>
    </row>
    <row r="370" spans="2:65" s="11" customFormat="1">
      <c r="B370" s="189"/>
      <c r="D370" s="190" t="s">
        <v>292</v>
      </c>
      <c r="E370" s="191" t="s">
        <v>5</v>
      </c>
      <c r="F370" s="192" t="s">
        <v>583</v>
      </c>
      <c r="H370" s="193">
        <v>20.66</v>
      </c>
      <c r="I370" s="194"/>
      <c r="K370" s="398"/>
      <c r="L370" s="189"/>
      <c r="M370" s="195"/>
      <c r="N370" s="196"/>
      <c r="O370" s="196"/>
      <c r="P370" s="196"/>
      <c r="Q370" s="196"/>
      <c r="R370" s="196"/>
      <c r="S370" s="196"/>
      <c r="T370" s="197"/>
      <c r="AT370" s="191" t="s">
        <v>292</v>
      </c>
      <c r="AU370" s="191" t="s">
        <v>84</v>
      </c>
      <c r="AV370" s="11" t="s">
        <v>84</v>
      </c>
      <c r="AW370" s="11" t="s">
        <v>37</v>
      </c>
      <c r="AX370" s="11" t="s">
        <v>74</v>
      </c>
      <c r="AY370" s="191" t="s">
        <v>285</v>
      </c>
    </row>
    <row r="371" spans="2:65" s="11" customFormat="1">
      <c r="B371" s="189"/>
      <c r="D371" s="190" t="s">
        <v>292</v>
      </c>
      <c r="E371" s="191" t="s">
        <v>5</v>
      </c>
      <c r="F371" s="192" t="s">
        <v>584</v>
      </c>
      <c r="H371" s="193">
        <v>18.091999999999999</v>
      </c>
      <c r="I371" s="194"/>
      <c r="K371" s="398"/>
      <c r="L371" s="189"/>
      <c r="M371" s="195"/>
      <c r="N371" s="196"/>
      <c r="O371" s="196"/>
      <c r="P371" s="196"/>
      <c r="Q371" s="196"/>
      <c r="R371" s="196"/>
      <c r="S371" s="196"/>
      <c r="T371" s="197"/>
      <c r="AT371" s="191" t="s">
        <v>292</v>
      </c>
      <c r="AU371" s="191" t="s">
        <v>84</v>
      </c>
      <c r="AV371" s="11" t="s">
        <v>84</v>
      </c>
      <c r="AW371" s="11" t="s">
        <v>37</v>
      </c>
      <c r="AX371" s="11" t="s">
        <v>74</v>
      </c>
      <c r="AY371" s="191" t="s">
        <v>285</v>
      </c>
    </row>
    <row r="372" spans="2:65" s="11" customFormat="1">
      <c r="B372" s="189"/>
      <c r="D372" s="190" t="s">
        <v>292</v>
      </c>
      <c r="E372" s="191" t="s">
        <v>5</v>
      </c>
      <c r="F372" s="192" t="s">
        <v>585</v>
      </c>
      <c r="H372" s="193">
        <v>11.811999999999999</v>
      </c>
      <c r="I372" s="194"/>
      <c r="K372" s="398"/>
      <c r="L372" s="189"/>
      <c r="M372" s="195"/>
      <c r="N372" s="196"/>
      <c r="O372" s="196"/>
      <c r="P372" s="196"/>
      <c r="Q372" s="196"/>
      <c r="R372" s="196"/>
      <c r="S372" s="196"/>
      <c r="T372" s="197"/>
      <c r="AT372" s="191" t="s">
        <v>292</v>
      </c>
      <c r="AU372" s="191" t="s">
        <v>84</v>
      </c>
      <c r="AV372" s="11" t="s">
        <v>84</v>
      </c>
      <c r="AW372" s="11" t="s">
        <v>37</v>
      </c>
      <c r="AX372" s="11" t="s">
        <v>74</v>
      </c>
      <c r="AY372" s="191" t="s">
        <v>285</v>
      </c>
    </row>
    <row r="373" spans="2:65" s="13" customFormat="1">
      <c r="B373" s="206"/>
      <c r="D373" s="215" t="s">
        <v>292</v>
      </c>
      <c r="E373" s="219" t="s">
        <v>5</v>
      </c>
      <c r="F373" s="220" t="s">
        <v>310</v>
      </c>
      <c r="H373" s="221">
        <v>69.319999999999993</v>
      </c>
      <c r="I373" s="210"/>
      <c r="K373" s="400"/>
      <c r="L373" s="206"/>
      <c r="M373" s="211"/>
      <c r="N373" s="212"/>
      <c r="O373" s="212"/>
      <c r="P373" s="212"/>
      <c r="Q373" s="212"/>
      <c r="R373" s="212"/>
      <c r="S373" s="212"/>
      <c r="T373" s="213"/>
      <c r="AT373" s="214" t="s">
        <v>292</v>
      </c>
      <c r="AU373" s="214" t="s">
        <v>84</v>
      </c>
      <c r="AV373" s="13" t="s">
        <v>291</v>
      </c>
      <c r="AW373" s="13" t="s">
        <v>37</v>
      </c>
      <c r="AX373" s="13" t="s">
        <v>82</v>
      </c>
      <c r="AY373" s="214" t="s">
        <v>285</v>
      </c>
    </row>
    <row r="374" spans="2:65" s="1" customFormat="1" ht="24">
      <c r="B374" s="176"/>
      <c r="C374" s="177" t="s">
        <v>483</v>
      </c>
      <c r="D374" s="177" t="s">
        <v>287</v>
      </c>
      <c r="E374" s="178" t="s">
        <v>586</v>
      </c>
      <c r="F374" s="179" t="s">
        <v>587</v>
      </c>
      <c r="G374" s="180" t="s">
        <v>370</v>
      </c>
      <c r="H374" s="181">
        <v>37</v>
      </c>
      <c r="I374" s="182"/>
      <c r="J374" s="183">
        <f t="shared" ref="J374:J385" si="10">ROUND(I374*H374,2)</f>
        <v>0</v>
      </c>
      <c r="K374" s="403" t="s">
        <v>5585</v>
      </c>
      <c r="L374" s="42"/>
      <c r="M374" s="184" t="s">
        <v>5</v>
      </c>
      <c r="N374" s="185" t="s">
        <v>45</v>
      </c>
      <c r="O374" s="43"/>
      <c r="P374" s="186">
        <f t="shared" ref="P374:P385" si="11">O374*H374</f>
        <v>0</v>
      </c>
      <c r="Q374" s="186">
        <v>0</v>
      </c>
      <c r="R374" s="186">
        <f t="shared" ref="R374:R385" si="12">Q374*H374</f>
        <v>0</v>
      </c>
      <c r="S374" s="186">
        <v>0</v>
      </c>
      <c r="T374" s="187">
        <f t="shared" ref="T374:T385" si="13">S374*H374</f>
        <v>0</v>
      </c>
      <c r="AR374" s="25" t="s">
        <v>291</v>
      </c>
      <c r="AT374" s="25" t="s">
        <v>287</v>
      </c>
      <c r="AU374" s="25" t="s">
        <v>84</v>
      </c>
      <c r="AY374" s="25" t="s">
        <v>285</v>
      </c>
      <c r="BE374" s="188">
        <f t="shared" ref="BE374:BE385" si="14">IF(N374="základní",J374,0)</f>
        <v>0</v>
      </c>
      <c r="BF374" s="188">
        <f t="shared" ref="BF374:BF385" si="15">IF(N374="snížená",J374,0)</f>
        <v>0</v>
      </c>
      <c r="BG374" s="188">
        <f t="shared" ref="BG374:BG385" si="16">IF(N374="zákl. přenesená",J374,0)</f>
        <v>0</v>
      </c>
      <c r="BH374" s="188">
        <f t="shared" ref="BH374:BH385" si="17">IF(N374="sníž. přenesená",J374,0)</f>
        <v>0</v>
      </c>
      <c r="BI374" s="188">
        <f t="shared" ref="BI374:BI385" si="18">IF(N374="nulová",J374,0)</f>
        <v>0</v>
      </c>
      <c r="BJ374" s="25" t="s">
        <v>82</v>
      </c>
      <c r="BK374" s="188">
        <f t="shared" ref="BK374:BK385" si="19">ROUND(I374*H374,2)</f>
        <v>0</v>
      </c>
      <c r="BL374" s="25" t="s">
        <v>291</v>
      </c>
      <c r="BM374" s="25" t="s">
        <v>588</v>
      </c>
    </row>
    <row r="375" spans="2:65" s="1" customFormat="1" ht="24">
      <c r="B375" s="176"/>
      <c r="C375" s="177" t="s">
        <v>589</v>
      </c>
      <c r="D375" s="177" t="s">
        <v>287</v>
      </c>
      <c r="E375" s="178" t="s">
        <v>590</v>
      </c>
      <c r="F375" s="179" t="s">
        <v>591</v>
      </c>
      <c r="G375" s="180" t="s">
        <v>328</v>
      </c>
      <c r="H375" s="181">
        <v>92.5</v>
      </c>
      <c r="I375" s="182"/>
      <c r="J375" s="183">
        <f t="shared" si="10"/>
        <v>0</v>
      </c>
      <c r="K375" s="403" t="s">
        <v>5585</v>
      </c>
      <c r="L375" s="42"/>
      <c r="M375" s="184" t="s">
        <v>5</v>
      </c>
      <c r="N375" s="185" t="s">
        <v>45</v>
      </c>
      <c r="O375" s="43"/>
      <c r="P375" s="186">
        <f t="shared" si="11"/>
        <v>0</v>
      </c>
      <c r="Q375" s="186">
        <v>0</v>
      </c>
      <c r="R375" s="186">
        <f t="shared" si="12"/>
        <v>0</v>
      </c>
      <c r="S375" s="186">
        <v>0</v>
      </c>
      <c r="T375" s="187">
        <f t="shared" si="13"/>
        <v>0</v>
      </c>
      <c r="AR375" s="25" t="s">
        <v>291</v>
      </c>
      <c r="AT375" s="25" t="s">
        <v>287</v>
      </c>
      <c r="AU375" s="25" t="s">
        <v>84</v>
      </c>
      <c r="AY375" s="25" t="s">
        <v>285</v>
      </c>
      <c r="BE375" s="188">
        <f t="shared" si="14"/>
        <v>0</v>
      </c>
      <c r="BF375" s="188">
        <f t="shared" si="15"/>
        <v>0</v>
      </c>
      <c r="BG375" s="188">
        <f t="shared" si="16"/>
        <v>0</v>
      </c>
      <c r="BH375" s="188">
        <f t="shared" si="17"/>
        <v>0</v>
      </c>
      <c r="BI375" s="188">
        <f t="shared" si="18"/>
        <v>0</v>
      </c>
      <c r="BJ375" s="25" t="s">
        <v>82</v>
      </c>
      <c r="BK375" s="188">
        <f t="shared" si="19"/>
        <v>0</v>
      </c>
      <c r="BL375" s="25" t="s">
        <v>291</v>
      </c>
      <c r="BM375" s="25" t="s">
        <v>541</v>
      </c>
    </row>
    <row r="376" spans="2:65" s="1" customFormat="1" ht="24">
      <c r="B376" s="176"/>
      <c r="C376" s="177" t="s">
        <v>487</v>
      </c>
      <c r="D376" s="177" t="s">
        <v>287</v>
      </c>
      <c r="E376" s="178" t="s">
        <v>590</v>
      </c>
      <c r="F376" s="179" t="s">
        <v>591</v>
      </c>
      <c r="G376" s="180" t="s">
        <v>328</v>
      </c>
      <c r="H376" s="181">
        <v>1</v>
      </c>
      <c r="I376" s="182"/>
      <c r="J376" s="183">
        <f t="shared" si="10"/>
        <v>0</v>
      </c>
      <c r="K376" s="403" t="s">
        <v>5585</v>
      </c>
      <c r="L376" s="42"/>
      <c r="M376" s="184" t="s">
        <v>5</v>
      </c>
      <c r="N376" s="185" t="s">
        <v>45</v>
      </c>
      <c r="O376" s="43"/>
      <c r="P376" s="186">
        <f t="shared" si="11"/>
        <v>0</v>
      </c>
      <c r="Q376" s="186">
        <v>0</v>
      </c>
      <c r="R376" s="186">
        <f t="shared" si="12"/>
        <v>0</v>
      </c>
      <c r="S376" s="186">
        <v>0</v>
      </c>
      <c r="T376" s="187">
        <f t="shared" si="13"/>
        <v>0</v>
      </c>
      <c r="AR376" s="25" t="s">
        <v>291</v>
      </c>
      <c r="AT376" s="25" t="s">
        <v>287</v>
      </c>
      <c r="AU376" s="25" t="s">
        <v>84</v>
      </c>
      <c r="AY376" s="25" t="s">
        <v>285</v>
      </c>
      <c r="BE376" s="188">
        <f t="shared" si="14"/>
        <v>0</v>
      </c>
      <c r="BF376" s="188">
        <f t="shared" si="15"/>
        <v>0</v>
      </c>
      <c r="BG376" s="188">
        <f t="shared" si="16"/>
        <v>0</v>
      </c>
      <c r="BH376" s="188">
        <f t="shared" si="17"/>
        <v>0</v>
      </c>
      <c r="BI376" s="188">
        <f t="shared" si="18"/>
        <v>0</v>
      </c>
      <c r="BJ376" s="25" t="s">
        <v>82</v>
      </c>
      <c r="BK376" s="188">
        <f t="shared" si="19"/>
        <v>0</v>
      </c>
      <c r="BL376" s="25" t="s">
        <v>291</v>
      </c>
      <c r="BM376" s="25" t="s">
        <v>561</v>
      </c>
    </row>
    <row r="377" spans="2:65" s="1" customFormat="1" ht="24">
      <c r="B377" s="176"/>
      <c r="C377" s="177" t="s">
        <v>592</v>
      </c>
      <c r="D377" s="177" t="s">
        <v>287</v>
      </c>
      <c r="E377" s="178" t="s">
        <v>593</v>
      </c>
      <c r="F377" s="179" t="s">
        <v>594</v>
      </c>
      <c r="G377" s="180" t="s">
        <v>370</v>
      </c>
      <c r="H377" s="181">
        <v>5</v>
      </c>
      <c r="I377" s="182"/>
      <c r="J377" s="183">
        <f t="shared" si="10"/>
        <v>0</v>
      </c>
      <c r="K377" s="403" t="s">
        <v>5585</v>
      </c>
      <c r="L377" s="42"/>
      <c r="M377" s="184" t="s">
        <v>5</v>
      </c>
      <c r="N377" s="185" t="s">
        <v>45</v>
      </c>
      <c r="O377" s="43"/>
      <c r="P377" s="186">
        <f t="shared" si="11"/>
        <v>0</v>
      </c>
      <c r="Q377" s="186">
        <v>0</v>
      </c>
      <c r="R377" s="186">
        <f t="shared" si="12"/>
        <v>0</v>
      </c>
      <c r="S377" s="186">
        <v>0</v>
      </c>
      <c r="T377" s="187">
        <f t="shared" si="13"/>
        <v>0</v>
      </c>
      <c r="AR377" s="25" t="s">
        <v>291</v>
      </c>
      <c r="AT377" s="25" t="s">
        <v>287</v>
      </c>
      <c r="AU377" s="25" t="s">
        <v>84</v>
      </c>
      <c r="AY377" s="25" t="s">
        <v>285</v>
      </c>
      <c r="BE377" s="188">
        <f t="shared" si="14"/>
        <v>0</v>
      </c>
      <c r="BF377" s="188">
        <f t="shared" si="15"/>
        <v>0</v>
      </c>
      <c r="BG377" s="188">
        <f t="shared" si="16"/>
        <v>0</v>
      </c>
      <c r="BH377" s="188">
        <f t="shared" si="17"/>
        <v>0</v>
      </c>
      <c r="BI377" s="188">
        <f t="shared" si="18"/>
        <v>0</v>
      </c>
      <c r="BJ377" s="25" t="s">
        <v>82</v>
      </c>
      <c r="BK377" s="188">
        <f t="shared" si="19"/>
        <v>0</v>
      </c>
      <c r="BL377" s="25" t="s">
        <v>291</v>
      </c>
      <c r="BM377" s="25" t="s">
        <v>595</v>
      </c>
    </row>
    <row r="378" spans="2:65" s="1" customFormat="1" ht="24">
      <c r="B378" s="176"/>
      <c r="C378" s="177" t="s">
        <v>490</v>
      </c>
      <c r="D378" s="177" t="s">
        <v>287</v>
      </c>
      <c r="E378" s="178" t="s">
        <v>596</v>
      </c>
      <c r="F378" s="179" t="s">
        <v>597</v>
      </c>
      <c r="G378" s="180" t="s">
        <v>370</v>
      </c>
      <c r="H378" s="181">
        <v>17</v>
      </c>
      <c r="I378" s="182"/>
      <c r="J378" s="183">
        <f t="shared" si="10"/>
        <v>0</v>
      </c>
      <c r="K378" s="403" t="s">
        <v>5585</v>
      </c>
      <c r="L378" s="42"/>
      <c r="M378" s="184" t="s">
        <v>5</v>
      </c>
      <c r="N378" s="185" t="s">
        <v>45</v>
      </c>
      <c r="O378" s="43"/>
      <c r="P378" s="186">
        <f t="shared" si="11"/>
        <v>0</v>
      </c>
      <c r="Q378" s="186">
        <v>0</v>
      </c>
      <c r="R378" s="186">
        <f t="shared" si="12"/>
        <v>0</v>
      </c>
      <c r="S378" s="186">
        <v>0</v>
      </c>
      <c r="T378" s="187">
        <f t="shared" si="13"/>
        <v>0</v>
      </c>
      <c r="AR378" s="25" t="s">
        <v>291</v>
      </c>
      <c r="AT378" s="25" t="s">
        <v>287</v>
      </c>
      <c r="AU378" s="25" t="s">
        <v>84</v>
      </c>
      <c r="AY378" s="25" t="s">
        <v>285</v>
      </c>
      <c r="BE378" s="188">
        <f t="shared" si="14"/>
        <v>0</v>
      </c>
      <c r="BF378" s="188">
        <f t="shared" si="15"/>
        <v>0</v>
      </c>
      <c r="BG378" s="188">
        <f t="shared" si="16"/>
        <v>0</v>
      </c>
      <c r="BH378" s="188">
        <f t="shared" si="17"/>
        <v>0</v>
      </c>
      <c r="BI378" s="188">
        <f t="shared" si="18"/>
        <v>0</v>
      </c>
      <c r="BJ378" s="25" t="s">
        <v>82</v>
      </c>
      <c r="BK378" s="188">
        <f t="shared" si="19"/>
        <v>0</v>
      </c>
      <c r="BL378" s="25" t="s">
        <v>291</v>
      </c>
      <c r="BM378" s="25" t="s">
        <v>598</v>
      </c>
    </row>
    <row r="379" spans="2:65" s="1" customFormat="1" ht="24">
      <c r="B379" s="176"/>
      <c r="C379" s="177" t="s">
        <v>599</v>
      </c>
      <c r="D379" s="177" t="s">
        <v>287</v>
      </c>
      <c r="E379" s="178" t="s">
        <v>600</v>
      </c>
      <c r="F379" s="179" t="s">
        <v>601</v>
      </c>
      <c r="G379" s="180" t="s">
        <v>328</v>
      </c>
      <c r="H379" s="181">
        <v>0.73</v>
      </c>
      <c r="I379" s="182"/>
      <c r="J379" s="183">
        <f t="shared" si="10"/>
        <v>0</v>
      </c>
      <c r="K379" s="403" t="s">
        <v>5585</v>
      </c>
      <c r="L379" s="42"/>
      <c r="M379" s="184" t="s">
        <v>5</v>
      </c>
      <c r="N379" s="185" t="s">
        <v>45</v>
      </c>
      <c r="O379" s="43"/>
      <c r="P379" s="186">
        <f t="shared" si="11"/>
        <v>0</v>
      </c>
      <c r="Q379" s="186">
        <v>0</v>
      </c>
      <c r="R379" s="186">
        <f t="shared" si="12"/>
        <v>0</v>
      </c>
      <c r="S379" s="186">
        <v>0</v>
      </c>
      <c r="T379" s="187">
        <f t="shared" si="13"/>
        <v>0</v>
      </c>
      <c r="AR379" s="25" t="s">
        <v>291</v>
      </c>
      <c r="AT379" s="25" t="s">
        <v>287</v>
      </c>
      <c r="AU379" s="25" t="s">
        <v>84</v>
      </c>
      <c r="AY379" s="25" t="s">
        <v>285</v>
      </c>
      <c r="BE379" s="188">
        <f t="shared" si="14"/>
        <v>0</v>
      </c>
      <c r="BF379" s="188">
        <f t="shared" si="15"/>
        <v>0</v>
      </c>
      <c r="BG379" s="188">
        <f t="shared" si="16"/>
        <v>0</v>
      </c>
      <c r="BH379" s="188">
        <f t="shared" si="17"/>
        <v>0</v>
      </c>
      <c r="BI379" s="188">
        <f t="shared" si="18"/>
        <v>0</v>
      </c>
      <c r="BJ379" s="25" t="s">
        <v>82</v>
      </c>
      <c r="BK379" s="188">
        <f t="shared" si="19"/>
        <v>0</v>
      </c>
      <c r="BL379" s="25" t="s">
        <v>291</v>
      </c>
      <c r="BM379" s="25" t="s">
        <v>602</v>
      </c>
    </row>
    <row r="380" spans="2:65" s="1" customFormat="1" ht="24">
      <c r="B380" s="176"/>
      <c r="C380" s="177" t="s">
        <v>495</v>
      </c>
      <c r="D380" s="177" t="s">
        <v>287</v>
      </c>
      <c r="E380" s="178" t="s">
        <v>603</v>
      </c>
      <c r="F380" s="179" t="s">
        <v>604</v>
      </c>
      <c r="G380" s="180" t="s">
        <v>328</v>
      </c>
      <c r="H380" s="181">
        <v>26.37</v>
      </c>
      <c r="I380" s="182"/>
      <c r="J380" s="183">
        <f t="shared" si="10"/>
        <v>0</v>
      </c>
      <c r="K380" s="403" t="s">
        <v>5585</v>
      </c>
      <c r="L380" s="42"/>
      <c r="M380" s="184" t="s">
        <v>5</v>
      </c>
      <c r="N380" s="185" t="s">
        <v>45</v>
      </c>
      <c r="O380" s="43"/>
      <c r="P380" s="186">
        <f t="shared" si="11"/>
        <v>0</v>
      </c>
      <c r="Q380" s="186">
        <v>0</v>
      </c>
      <c r="R380" s="186">
        <f t="shared" si="12"/>
        <v>0</v>
      </c>
      <c r="S380" s="186">
        <v>0</v>
      </c>
      <c r="T380" s="187">
        <f t="shared" si="13"/>
        <v>0</v>
      </c>
      <c r="AR380" s="25" t="s">
        <v>291</v>
      </c>
      <c r="AT380" s="25" t="s">
        <v>287</v>
      </c>
      <c r="AU380" s="25" t="s">
        <v>84</v>
      </c>
      <c r="AY380" s="25" t="s">
        <v>285</v>
      </c>
      <c r="BE380" s="188">
        <f t="shared" si="14"/>
        <v>0</v>
      </c>
      <c r="BF380" s="188">
        <f t="shared" si="15"/>
        <v>0</v>
      </c>
      <c r="BG380" s="188">
        <f t="shared" si="16"/>
        <v>0</v>
      </c>
      <c r="BH380" s="188">
        <f t="shared" si="17"/>
        <v>0</v>
      </c>
      <c r="BI380" s="188">
        <f t="shared" si="18"/>
        <v>0</v>
      </c>
      <c r="BJ380" s="25" t="s">
        <v>82</v>
      </c>
      <c r="BK380" s="188">
        <f t="shared" si="19"/>
        <v>0</v>
      </c>
      <c r="BL380" s="25" t="s">
        <v>291</v>
      </c>
      <c r="BM380" s="25" t="s">
        <v>605</v>
      </c>
    </row>
    <row r="381" spans="2:65" s="1" customFormat="1" ht="24">
      <c r="B381" s="176"/>
      <c r="C381" s="177" t="s">
        <v>606</v>
      </c>
      <c r="D381" s="177" t="s">
        <v>287</v>
      </c>
      <c r="E381" s="178" t="s">
        <v>607</v>
      </c>
      <c r="F381" s="179" t="s">
        <v>608</v>
      </c>
      <c r="G381" s="180" t="s">
        <v>328</v>
      </c>
      <c r="H381" s="181">
        <v>14.7</v>
      </c>
      <c r="I381" s="182"/>
      <c r="J381" s="183">
        <f t="shared" si="10"/>
        <v>0</v>
      </c>
      <c r="K381" s="403" t="s">
        <v>5585</v>
      </c>
      <c r="L381" s="42"/>
      <c r="M381" s="184" t="s">
        <v>5</v>
      </c>
      <c r="N381" s="185" t="s">
        <v>45</v>
      </c>
      <c r="O381" s="43"/>
      <c r="P381" s="186">
        <f t="shared" si="11"/>
        <v>0</v>
      </c>
      <c r="Q381" s="186">
        <v>0</v>
      </c>
      <c r="R381" s="186">
        <f t="shared" si="12"/>
        <v>0</v>
      </c>
      <c r="S381" s="186">
        <v>0</v>
      </c>
      <c r="T381" s="187">
        <f t="shared" si="13"/>
        <v>0</v>
      </c>
      <c r="AR381" s="25" t="s">
        <v>291</v>
      </c>
      <c r="AT381" s="25" t="s">
        <v>287</v>
      </c>
      <c r="AU381" s="25" t="s">
        <v>84</v>
      </c>
      <c r="AY381" s="25" t="s">
        <v>285</v>
      </c>
      <c r="BE381" s="188">
        <f t="shared" si="14"/>
        <v>0</v>
      </c>
      <c r="BF381" s="188">
        <f t="shared" si="15"/>
        <v>0</v>
      </c>
      <c r="BG381" s="188">
        <f t="shared" si="16"/>
        <v>0</v>
      </c>
      <c r="BH381" s="188">
        <f t="shared" si="17"/>
        <v>0</v>
      </c>
      <c r="BI381" s="188">
        <f t="shared" si="18"/>
        <v>0</v>
      </c>
      <c r="BJ381" s="25" t="s">
        <v>82</v>
      </c>
      <c r="BK381" s="188">
        <f t="shared" si="19"/>
        <v>0</v>
      </c>
      <c r="BL381" s="25" t="s">
        <v>291</v>
      </c>
      <c r="BM381" s="25" t="s">
        <v>609</v>
      </c>
    </row>
    <row r="382" spans="2:65" s="1" customFormat="1" ht="24">
      <c r="B382" s="176"/>
      <c r="C382" s="177" t="s">
        <v>498</v>
      </c>
      <c r="D382" s="177" t="s">
        <v>287</v>
      </c>
      <c r="E382" s="178" t="s">
        <v>610</v>
      </c>
      <c r="F382" s="179" t="s">
        <v>611</v>
      </c>
      <c r="G382" s="180" t="s">
        <v>318</v>
      </c>
      <c r="H382" s="181">
        <v>20</v>
      </c>
      <c r="I382" s="182"/>
      <c r="J382" s="183">
        <f t="shared" si="10"/>
        <v>0</v>
      </c>
      <c r="K382" s="403" t="s">
        <v>5585</v>
      </c>
      <c r="L382" s="42"/>
      <c r="M382" s="184" t="s">
        <v>5</v>
      </c>
      <c r="N382" s="185" t="s">
        <v>45</v>
      </c>
      <c r="O382" s="43"/>
      <c r="P382" s="186">
        <f t="shared" si="11"/>
        <v>0</v>
      </c>
      <c r="Q382" s="186">
        <v>0</v>
      </c>
      <c r="R382" s="186">
        <f t="shared" si="12"/>
        <v>0</v>
      </c>
      <c r="S382" s="186">
        <v>0</v>
      </c>
      <c r="T382" s="187">
        <f t="shared" si="13"/>
        <v>0</v>
      </c>
      <c r="AR382" s="25" t="s">
        <v>291</v>
      </c>
      <c r="AT382" s="25" t="s">
        <v>287</v>
      </c>
      <c r="AU382" s="25" t="s">
        <v>84</v>
      </c>
      <c r="AY382" s="25" t="s">
        <v>285</v>
      </c>
      <c r="BE382" s="188">
        <f t="shared" si="14"/>
        <v>0</v>
      </c>
      <c r="BF382" s="188">
        <f t="shared" si="15"/>
        <v>0</v>
      </c>
      <c r="BG382" s="188">
        <f t="shared" si="16"/>
        <v>0</v>
      </c>
      <c r="BH382" s="188">
        <f t="shared" si="17"/>
        <v>0</v>
      </c>
      <c r="BI382" s="188">
        <f t="shared" si="18"/>
        <v>0</v>
      </c>
      <c r="BJ382" s="25" t="s">
        <v>82</v>
      </c>
      <c r="BK382" s="188">
        <f t="shared" si="19"/>
        <v>0</v>
      </c>
      <c r="BL382" s="25" t="s">
        <v>291</v>
      </c>
      <c r="BM382" s="25" t="s">
        <v>612</v>
      </c>
    </row>
    <row r="383" spans="2:65" s="1" customFormat="1">
      <c r="B383" s="176"/>
      <c r="C383" s="177" t="s">
        <v>613</v>
      </c>
      <c r="D383" s="177" t="s">
        <v>287</v>
      </c>
      <c r="E383" s="178" t="s">
        <v>614</v>
      </c>
      <c r="F383" s="179" t="s">
        <v>615</v>
      </c>
      <c r="G383" s="180" t="s">
        <v>400</v>
      </c>
      <c r="H383" s="181">
        <v>1</v>
      </c>
      <c r="I383" s="182"/>
      <c r="J383" s="183">
        <f t="shared" si="10"/>
        <v>0</v>
      </c>
      <c r="K383" s="402" t="s">
        <v>5584</v>
      </c>
      <c r="L383" s="42"/>
      <c r="M383" s="184" t="s">
        <v>5</v>
      </c>
      <c r="N383" s="185" t="s">
        <v>45</v>
      </c>
      <c r="O383" s="43"/>
      <c r="P383" s="186">
        <f t="shared" si="11"/>
        <v>0</v>
      </c>
      <c r="Q383" s="186">
        <v>0</v>
      </c>
      <c r="R383" s="186">
        <f t="shared" si="12"/>
        <v>0</v>
      </c>
      <c r="S383" s="186">
        <v>0</v>
      </c>
      <c r="T383" s="187">
        <f t="shared" si="13"/>
        <v>0</v>
      </c>
      <c r="AR383" s="25" t="s">
        <v>291</v>
      </c>
      <c r="AT383" s="25" t="s">
        <v>287</v>
      </c>
      <c r="AU383" s="25" t="s">
        <v>84</v>
      </c>
      <c r="AY383" s="25" t="s">
        <v>285</v>
      </c>
      <c r="BE383" s="188">
        <f t="shared" si="14"/>
        <v>0</v>
      </c>
      <c r="BF383" s="188">
        <f t="shared" si="15"/>
        <v>0</v>
      </c>
      <c r="BG383" s="188">
        <f t="shared" si="16"/>
        <v>0</v>
      </c>
      <c r="BH383" s="188">
        <f t="shared" si="17"/>
        <v>0</v>
      </c>
      <c r="BI383" s="188">
        <f t="shared" si="18"/>
        <v>0</v>
      </c>
      <c r="BJ383" s="25" t="s">
        <v>82</v>
      </c>
      <c r="BK383" s="188">
        <f t="shared" si="19"/>
        <v>0</v>
      </c>
      <c r="BL383" s="25" t="s">
        <v>291</v>
      </c>
      <c r="BM383" s="25" t="s">
        <v>616</v>
      </c>
    </row>
    <row r="384" spans="2:65" s="1" customFormat="1">
      <c r="B384" s="176"/>
      <c r="C384" s="177" t="s">
        <v>504</v>
      </c>
      <c r="D384" s="177" t="s">
        <v>287</v>
      </c>
      <c r="E384" s="178" t="s">
        <v>617</v>
      </c>
      <c r="F384" s="179" t="s">
        <v>618</v>
      </c>
      <c r="G384" s="180" t="s">
        <v>370</v>
      </c>
      <c r="H384" s="181">
        <v>1</v>
      </c>
      <c r="I384" s="182"/>
      <c r="J384" s="183">
        <f t="shared" si="10"/>
        <v>0</v>
      </c>
      <c r="K384" s="402" t="s">
        <v>5584</v>
      </c>
      <c r="L384" s="42"/>
      <c r="M384" s="184" t="s">
        <v>5</v>
      </c>
      <c r="N384" s="185" t="s">
        <v>45</v>
      </c>
      <c r="O384" s="43"/>
      <c r="P384" s="186">
        <f t="shared" si="11"/>
        <v>0</v>
      </c>
      <c r="Q384" s="186">
        <v>0</v>
      </c>
      <c r="R384" s="186">
        <f t="shared" si="12"/>
        <v>0</v>
      </c>
      <c r="S384" s="186">
        <v>0</v>
      </c>
      <c r="T384" s="187">
        <f t="shared" si="13"/>
        <v>0</v>
      </c>
      <c r="AR384" s="25" t="s">
        <v>291</v>
      </c>
      <c r="AT384" s="25" t="s">
        <v>287</v>
      </c>
      <c r="AU384" s="25" t="s">
        <v>84</v>
      </c>
      <c r="AY384" s="25" t="s">
        <v>285</v>
      </c>
      <c r="BE384" s="188">
        <f t="shared" si="14"/>
        <v>0</v>
      </c>
      <c r="BF384" s="188">
        <f t="shared" si="15"/>
        <v>0</v>
      </c>
      <c r="BG384" s="188">
        <f t="shared" si="16"/>
        <v>0</v>
      </c>
      <c r="BH384" s="188">
        <f t="shared" si="17"/>
        <v>0</v>
      </c>
      <c r="BI384" s="188">
        <f t="shared" si="18"/>
        <v>0</v>
      </c>
      <c r="BJ384" s="25" t="s">
        <v>82</v>
      </c>
      <c r="BK384" s="188">
        <f t="shared" si="19"/>
        <v>0</v>
      </c>
      <c r="BL384" s="25" t="s">
        <v>291</v>
      </c>
      <c r="BM384" s="25" t="s">
        <v>619</v>
      </c>
    </row>
    <row r="385" spans="2:65" s="1" customFormat="1">
      <c r="B385" s="176"/>
      <c r="C385" s="177" t="s">
        <v>147</v>
      </c>
      <c r="D385" s="177" t="s">
        <v>287</v>
      </c>
      <c r="E385" s="178" t="s">
        <v>620</v>
      </c>
      <c r="F385" s="179" t="s">
        <v>621</v>
      </c>
      <c r="G385" s="180" t="s">
        <v>494</v>
      </c>
      <c r="H385" s="181">
        <v>7</v>
      </c>
      <c r="I385" s="182"/>
      <c r="J385" s="183">
        <f t="shared" si="10"/>
        <v>0</v>
      </c>
      <c r="K385" s="402" t="s">
        <v>5584</v>
      </c>
      <c r="L385" s="42"/>
      <c r="M385" s="184" t="s">
        <v>5</v>
      </c>
      <c r="N385" s="185" t="s">
        <v>45</v>
      </c>
      <c r="O385" s="43"/>
      <c r="P385" s="186">
        <f t="shared" si="11"/>
        <v>0</v>
      </c>
      <c r="Q385" s="186">
        <v>0</v>
      </c>
      <c r="R385" s="186">
        <f t="shared" si="12"/>
        <v>0</v>
      </c>
      <c r="S385" s="186">
        <v>0</v>
      </c>
      <c r="T385" s="187">
        <f t="shared" si="13"/>
        <v>0</v>
      </c>
      <c r="AR385" s="25" t="s">
        <v>291</v>
      </c>
      <c r="AT385" s="25" t="s">
        <v>287</v>
      </c>
      <c r="AU385" s="25" t="s">
        <v>84</v>
      </c>
      <c r="AY385" s="25" t="s">
        <v>285</v>
      </c>
      <c r="BE385" s="188">
        <f t="shared" si="14"/>
        <v>0</v>
      </c>
      <c r="BF385" s="188">
        <f t="shared" si="15"/>
        <v>0</v>
      </c>
      <c r="BG385" s="188">
        <f t="shared" si="16"/>
        <v>0</v>
      </c>
      <c r="BH385" s="188">
        <f t="shared" si="17"/>
        <v>0</v>
      </c>
      <c r="BI385" s="188">
        <f t="shared" si="18"/>
        <v>0</v>
      </c>
      <c r="BJ385" s="25" t="s">
        <v>82</v>
      </c>
      <c r="BK385" s="188">
        <f t="shared" si="19"/>
        <v>0</v>
      </c>
      <c r="BL385" s="25" t="s">
        <v>291</v>
      </c>
      <c r="BM385" s="25" t="s">
        <v>622</v>
      </c>
    </row>
    <row r="386" spans="2:65" s="10" customFormat="1" ht="14.4">
      <c r="B386" s="162"/>
      <c r="D386" s="173" t="s">
        <v>73</v>
      </c>
      <c r="E386" s="174" t="s">
        <v>623</v>
      </c>
      <c r="F386" s="174" t="s">
        <v>624</v>
      </c>
      <c r="I386" s="165"/>
      <c r="J386" s="175">
        <f>BK386</f>
        <v>0</v>
      </c>
      <c r="K386" s="401"/>
      <c r="L386" s="162"/>
      <c r="M386" s="167"/>
      <c r="N386" s="168"/>
      <c r="O386" s="168"/>
      <c r="P386" s="169">
        <f>SUM(P387:P405)</f>
        <v>0</v>
      </c>
      <c r="Q386" s="168"/>
      <c r="R386" s="169">
        <f>SUM(R387:R405)</f>
        <v>0</v>
      </c>
      <c r="S386" s="168"/>
      <c r="T386" s="170">
        <f>SUM(T387:T405)</f>
        <v>68.381</v>
      </c>
      <c r="AR386" s="163" t="s">
        <v>82</v>
      </c>
      <c r="AT386" s="171" t="s">
        <v>73</v>
      </c>
      <c r="AU386" s="171" t="s">
        <v>82</v>
      </c>
      <c r="AY386" s="163" t="s">
        <v>285</v>
      </c>
      <c r="BK386" s="172">
        <f>SUM(BK387:BK405)</f>
        <v>0</v>
      </c>
    </row>
    <row r="387" spans="2:65" s="1" customFormat="1" ht="24">
      <c r="B387" s="176"/>
      <c r="C387" s="177" t="s">
        <v>458</v>
      </c>
      <c r="D387" s="177" t="s">
        <v>287</v>
      </c>
      <c r="E387" s="178" t="s">
        <v>625</v>
      </c>
      <c r="F387" s="179" t="s">
        <v>626</v>
      </c>
      <c r="G387" s="180" t="s">
        <v>370</v>
      </c>
      <c r="H387" s="181">
        <v>85</v>
      </c>
      <c r="I387" s="182"/>
      <c r="J387" s="183">
        <f>ROUND(I387*H387,2)</f>
        <v>0</v>
      </c>
      <c r="K387" s="403" t="s">
        <v>5585</v>
      </c>
      <c r="L387" s="42"/>
      <c r="M387" s="184" t="s">
        <v>5</v>
      </c>
      <c r="N387" s="185" t="s">
        <v>45</v>
      </c>
      <c r="O387" s="43"/>
      <c r="P387" s="186">
        <f>O387*H387</f>
        <v>0</v>
      </c>
      <c r="Q387" s="186">
        <v>0</v>
      </c>
      <c r="R387" s="186">
        <f>Q387*H387</f>
        <v>0</v>
      </c>
      <c r="S387" s="186">
        <v>0</v>
      </c>
      <c r="T387" s="187">
        <f>S387*H387</f>
        <v>0</v>
      </c>
      <c r="AR387" s="25" t="s">
        <v>291</v>
      </c>
      <c r="AT387" s="25" t="s">
        <v>287</v>
      </c>
      <c r="AU387" s="25" t="s">
        <v>84</v>
      </c>
      <c r="AY387" s="25" t="s">
        <v>285</v>
      </c>
      <c r="BE387" s="188">
        <f>IF(N387="základní",J387,0)</f>
        <v>0</v>
      </c>
      <c r="BF387" s="188">
        <f>IF(N387="snížená",J387,0)</f>
        <v>0</v>
      </c>
      <c r="BG387" s="188">
        <f>IF(N387="zákl. přenesená",J387,0)</f>
        <v>0</v>
      </c>
      <c r="BH387" s="188">
        <f>IF(N387="sníž. přenesená",J387,0)</f>
        <v>0</v>
      </c>
      <c r="BI387" s="188">
        <f>IF(N387="nulová",J387,0)</f>
        <v>0</v>
      </c>
      <c r="BJ387" s="25" t="s">
        <v>82</v>
      </c>
      <c r="BK387" s="188">
        <f>ROUND(I387*H387,2)</f>
        <v>0</v>
      </c>
      <c r="BL387" s="25" t="s">
        <v>291</v>
      </c>
      <c r="BM387" s="25" t="s">
        <v>627</v>
      </c>
    </row>
    <row r="388" spans="2:65" s="1" customFormat="1" ht="24">
      <c r="B388" s="176"/>
      <c r="C388" s="177" t="s">
        <v>499</v>
      </c>
      <c r="D388" s="177" t="s">
        <v>287</v>
      </c>
      <c r="E388" s="178" t="s">
        <v>628</v>
      </c>
      <c r="F388" s="179" t="s">
        <v>629</v>
      </c>
      <c r="G388" s="180" t="s">
        <v>290</v>
      </c>
      <c r="H388" s="181">
        <v>0.15</v>
      </c>
      <c r="I388" s="182"/>
      <c r="J388" s="183">
        <f>ROUND(I388*H388,2)</f>
        <v>0</v>
      </c>
      <c r="K388" s="403" t="s">
        <v>5585</v>
      </c>
      <c r="L388" s="42"/>
      <c r="M388" s="184" t="s">
        <v>5</v>
      </c>
      <c r="N388" s="185" t="s">
        <v>45</v>
      </c>
      <c r="O388" s="43"/>
      <c r="P388" s="186">
        <f>O388*H388</f>
        <v>0</v>
      </c>
      <c r="Q388" s="186">
        <v>0</v>
      </c>
      <c r="R388" s="186">
        <f>Q388*H388</f>
        <v>0</v>
      </c>
      <c r="S388" s="186">
        <v>1.8</v>
      </c>
      <c r="T388" s="187">
        <f>S388*H388</f>
        <v>0.27</v>
      </c>
      <c r="AR388" s="25" t="s">
        <v>291</v>
      </c>
      <c r="AT388" s="25" t="s">
        <v>287</v>
      </c>
      <c r="AU388" s="25" t="s">
        <v>84</v>
      </c>
      <c r="AY388" s="25" t="s">
        <v>285</v>
      </c>
      <c r="BE388" s="188">
        <f>IF(N388="základní",J388,0)</f>
        <v>0</v>
      </c>
      <c r="BF388" s="188">
        <f>IF(N388="snížená",J388,0)</f>
        <v>0</v>
      </c>
      <c r="BG388" s="188">
        <f>IF(N388="zákl. přenesená",J388,0)</f>
        <v>0</v>
      </c>
      <c r="BH388" s="188">
        <f>IF(N388="sníž. přenesená",J388,0)</f>
        <v>0</v>
      </c>
      <c r="BI388" s="188">
        <f>IF(N388="nulová",J388,0)</f>
        <v>0</v>
      </c>
      <c r="BJ388" s="25" t="s">
        <v>82</v>
      </c>
      <c r="BK388" s="188">
        <f>ROUND(I388*H388,2)</f>
        <v>0</v>
      </c>
      <c r="BL388" s="25" t="s">
        <v>291</v>
      </c>
      <c r="BM388" s="25" t="s">
        <v>630</v>
      </c>
    </row>
    <row r="389" spans="2:65" s="11" customFormat="1">
      <c r="B389" s="189"/>
      <c r="D389" s="215" t="s">
        <v>292</v>
      </c>
      <c r="E389" s="216" t="s">
        <v>5</v>
      </c>
      <c r="F389" s="217" t="s">
        <v>631</v>
      </c>
      <c r="H389" s="218">
        <v>0.15</v>
      </c>
      <c r="I389" s="194"/>
      <c r="K389" s="398"/>
      <c r="L389" s="189"/>
      <c r="M389" s="195"/>
      <c r="N389" s="196"/>
      <c r="O389" s="196"/>
      <c r="P389" s="196"/>
      <c r="Q389" s="196"/>
      <c r="R389" s="196"/>
      <c r="S389" s="196"/>
      <c r="T389" s="197"/>
      <c r="AT389" s="191" t="s">
        <v>292</v>
      </c>
      <c r="AU389" s="191" t="s">
        <v>84</v>
      </c>
      <c r="AV389" s="11" t="s">
        <v>84</v>
      </c>
      <c r="AW389" s="11" t="s">
        <v>37</v>
      </c>
      <c r="AX389" s="11" t="s">
        <v>82</v>
      </c>
      <c r="AY389" s="191" t="s">
        <v>285</v>
      </c>
    </row>
    <row r="390" spans="2:65" s="1" customFormat="1" ht="24">
      <c r="B390" s="176"/>
      <c r="C390" s="177" t="s">
        <v>516</v>
      </c>
      <c r="D390" s="177" t="s">
        <v>287</v>
      </c>
      <c r="E390" s="178" t="s">
        <v>632</v>
      </c>
      <c r="F390" s="179" t="s">
        <v>633</v>
      </c>
      <c r="G390" s="180" t="s">
        <v>370</v>
      </c>
      <c r="H390" s="181">
        <v>82</v>
      </c>
      <c r="I390" s="182"/>
      <c r="J390" s="183">
        <f>ROUND(I390*H390,2)</f>
        <v>0</v>
      </c>
      <c r="K390" s="403" t="s">
        <v>5585</v>
      </c>
      <c r="L390" s="42"/>
      <c r="M390" s="184" t="s">
        <v>5</v>
      </c>
      <c r="N390" s="185" t="s">
        <v>45</v>
      </c>
      <c r="O390" s="43"/>
      <c r="P390" s="186">
        <f>O390*H390</f>
        <v>0</v>
      </c>
      <c r="Q390" s="186">
        <v>0</v>
      </c>
      <c r="R390" s="186">
        <f>Q390*H390</f>
        <v>0</v>
      </c>
      <c r="S390" s="186">
        <v>9.8000000000000004E-2</v>
      </c>
      <c r="T390" s="187">
        <f>S390*H390</f>
        <v>8.0359999999999996</v>
      </c>
      <c r="AR390" s="25" t="s">
        <v>291</v>
      </c>
      <c r="AT390" s="25" t="s">
        <v>287</v>
      </c>
      <c r="AU390" s="25" t="s">
        <v>84</v>
      </c>
      <c r="AY390" s="25" t="s">
        <v>285</v>
      </c>
      <c r="BE390" s="188">
        <f>IF(N390="základní",J390,0)</f>
        <v>0</v>
      </c>
      <c r="BF390" s="188">
        <f>IF(N390="snížená",J390,0)</f>
        <v>0</v>
      </c>
      <c r="BG390" s="188">
        <f>IF(N390="zákl. přenesená",J390,0)</f>
        <v>0</v>
      </c>
      <c r="BH390" s="188">
        <f>IF(N390="sníž. přenesená",J390,0)</f>
        <v>0</v>
      </c>
      <c r="BI390" s="188">
        <f>IF(N390="nulová",J390,0)</f>
        <v>0</v>
      </c>
      <c r="BJ390" s="25" t="s">
        <v>82</v>
      </c>
      <c r="BK390" s="188">
        <f>ROUND(I390*H390,2)</f>
        <v>0</v>
      </c>
      <c r="BL390" s="25" t="s">
        <v>291</v>
      </c>
      <c r="BM390" s="25" t="s">
        <v>634</v>
      </c>
    </row>
    <row r="391" spans="2:65" s="11" customFormat="1">
      <c r="B391" s="189"/>
      <c r="D391" s="215" t="s">
        <v>292</v>
      </c>
      <c r="E391" s="216" t="s">
        <v>5</v>
      </c>
      <c r="F391" s="217" t="s">
        <v>635</v>
      </c>
      <c r="H391" s="218">
        <v>82</v>
      </c>
      <c r="I391" s="194"/>
      <c r="K391" s="398"/>
      <c r="L391" s="189"/>
      <c r="M391" s="195"/>
      <c r="N391" s="196"/>
      <c r="O391" s="196"/>
      <c r="P391" s="196"/>
      <c r="Q391" s="196"/>
      <c r="R391" s="196"/>
      <c r="S391" s="196"/>
      <c r="T391" s="197"/>
      <c r="AT391" s="191" t="s">
        <v>292</v>
      </c>
      <c r="AU391" s="191" t="s">
        <v>84</v>
      </c>
      <c r="AV391" s="11" t="s">
        <v>84</v>
      </c>
      <c r="AW391" s="11" t="s">
        <v>37</v>
      </c>
      <c r="AX391" s="11" t="s">
        <v>82</v>
      </c>
      <c r="AY391" s="191" t="s">
        <v>285</v>
      </c>
    </row>
    <row r="392" spans="2:65" s="1" customFormat="1" ht="24">
      <c r="B392" s="176"/>
      <c r="C392" s="177" t="s">
        <v>636</v>
      </c>
      <c r="D392" s="177" t="s">
        <v>287</v>
      </c>
      <c r="E392" s="178" t="s">
        <v>637</v>
      </c>
      <c r="F392" s="179" t="s">
        <v>638</v>
      </c>
      <c r="G392" s="180" t="s">
        <v>318</v>
      </c>
      <c r="H392" s="181">
        <v>220</v>
      </c>
      <c r="I392" s="182"/>
      <c r="J392" s="183">
        <f>ROUND(I392*H392,2)</f>
        <v>0</v>
      </c>
      <c r="K392" s="403" t="s">
        <v>5585</v>
      </c>
      <c r="L392" s="42"/>
      <c r="M392" s="184" t="s">
        <v>5</v>
      </c>
      <c r="N392" s="185" t="s">
        <v>45</v>
      </c>
      <c r="O392" s="43"/>
      <c r="P392" s="186">
        <f>O392*H392</f>
        <v>0</v>
      </c>
      <c r="Q392" s="186">
        <v>0</v>
      </c>
      <c r="R392" s="186">
        <f>Q392*H392</f>
        <v>0</v>
      </c>
      <c r="S392" s="186">
        <v>1.7999999999999999E-2</v>
      </c>
      <c r="T392" s="187">
        <f>S392*H392</f>
        <v>3.9599999999999995</v>
      </c>
      <c r="AR392" s="25" t="s">
        <v>291</v>
      </c>
      <c r="AT392" s="25" t="s">
        <v>287</v>
      </c>
      <c r="AU392" s="25" t="s">
        <v>84</v>
      </c>
      <c r="AY392" s="25" t="s">
        <v>285</v>
      </c>
      <c r="BE392" s="188">
        <f>IF(N392="základní",J392,0)</f>
        <v>0</v>
      </c>
      <c r="BF392" s="188">
        <f>IF(N392="snížená",J392,0)</f>
        <v>0</v>
      </c>
      <c r="BG392" s="188">
        <f>IF(N392="zákl. přenesená",J392,0)</f>
        <v>0</v>
      </c>
      <c r="BH392" s="188">
        <f>IF(N392="sníž. přenesená",J392,0)</f>
        <v>0</v>
      </c>
      <c r="BI392" s="188">
        <f>IF(N392="nulová",J392,0)</f>
        <v>0</v>
      </c>
      <c r="BJ392" s="25" t="s">
        <v>82</v>
      </c>
      <c r="BK392" s="188">
        <f>ROUND(I392*H392,2)</f>
        <v>0</v>
      </c>
      <c r="BL392" s="25" t="s">
        <v>291</v>
      </c>
      <c r="BM392" s="25" t="s">
        <v>639</v>
      </c>
    </row>
    <row r="393" spans="2:65" s="11" customFormat="1">
      <c r="B393" s="189"/>
      <c r="D393" s="215" t="s">
        <v>292</v>
      </c>
      <c r="E393" s="216" t="s">
        <v>144</v>
      </c>
      <c r="F393" s="217" t="s">
        <v>640</v>
      </c>
      <c r="H393" s="218">
        <v>220</v>
      </c>
      <c r="I393" s="194"/>
      <c r="K393" s="398"/>
      <c r="L393" s="189"/>
      <c r="M393" s="195"/>
      <c r="N393" s="196"/>
      <c r="O393" s="196"/>
      <c r="P393" s="196"/>
      <c r="Q393" s="196"/>
      <c r="R393" s="196"/>
      <c r="S393" s="196"/>
      <c r="T393" s="197"/>
      <c r="AT393" s="191" t="s">
        <v>292</v>
      </c>
      <c r="AU393" s="191" t="s">
        <v>84</v>
      </c>
      <c r="AV393" s="11" t="s">
        <v>84</v>
      </c>
      <c r="AW393" s="11" t="s">
        <v>37</v>
      </c>
      <c r="AX393" s="11" t="s">
        <v>82</v>
      </c>
      <c r="AY393" s="191" t="s">
        <v>285</v>
      </c>
    </row>
    <row r="394" spans="2:65" s="1" customFormat="1" ht="24">
      <c r="B394" s="176"/>
      <c r="C394" s="177" t="s">
        <v>527</v>
      </c>
      <c r="D394" s="177" t="s">
        <v>287</v>
      </c>
      <c r="E394" s="178" t="s">
        <v>641</v>
      </c>
      <c r="F394" s="179" t="s">
        <v>642</v>
      </c>
      <c r="G394" s="180" t="s">
        <v>318</v>
      </c>
      <c r="H394" s="181">
        <v>3</v>
      </c>
      <c r="I394" s="182"/>
      <c r="J394" s="183">
        <f>ROUND(I394*H394,2)</f>
        <v>0</v>
      </c>
      <c r="K394" s="403" t="s">
        <v>5585</v>
      </c>
      <c r="L394" s="42"/>
      <c r="M394" s="184" t="s">
        <v>5</v>
      </c>
      <c r="N394" s="185" t="s">
        <v>45</v>
      </c>
      <c r="O394" s="43"/>
      <c r="P394" s="186">
        <f>O394*H394</f>
        <v>0</v>
      </c>
      <c r="Q394" s="186">
        <v>0</v>
      </c>
      <c r="R394" s="186">
        <f>Q394*H394</f>
        <v>0</v>
      </c>
      <c r="S394" s="186">
        <v>0.105</v>
      </c>
      <c r="T394" s="187">
        <f>S394*H394</f>
        <v>0.315</v>
      </c>
      <c r="AR394" s="25" t="s">
        <v>291</v>
      </c>
      <c r="AT394" s="25" t="s">
        <v>287</v>
      </c>
      <c r="AU394" s="25" t="s">
        <v>84</v>
      </c>
      <c r="AY394" s="25" t="s">
        <v>285</v>
      </c>
      <c r="BE394" s="188">
        <f>IF(N394="základní",J394,0)</f>
        <v>0</v>
      </c>
      <c r="BF394" s="188">
        <f>IF(N394="snížená",J394,0)</f>
        <v>0</v>
      </c>
      <c r="BG394" s="188">
        <f>IF(N394="zákl. přenesená",J394,0)</f>
        <v>0</v>
      </c>
      <c r="BH394" s="188">
        <f>IF(N394="sníž. přenesená",J394,0)</f>
        <v>0</v>
      </c>
      <c r="BI394" s="188">
        <f>IF(N394="nulová",J394,0)</f>
        <v>0</v>
      </c>
      <c r="BJ394" s="25" t="s">
        <v>82</v>
      </c>
      <c r="BK394" s="188">
        <f>ROUND(I394*H394,2)</f>
        <v>0</v>
      </c>
      <c r="BL394" s="25" t="s">
        <v>291</v>
      </c>
      <c r="BM394" s="25" t="s">
        <v>643</v>
      </c>
    </row>
    <row r="395" spans="2:65" s="12" customFormat="1">
      <c r="B395" s="198"/>
      <c r="D395" s="190" t="s">
        <v>292</v>
      </c>
      <c r="E395" s="199" t="s">
        <v>5</v>
      </c>
      <c r="F395" s="200" t="s">
        <v>644</v>
      </c>
      <c r="H395" s="201" t="s">
        <v>5</v>
      </c>
      <c r="I395" s="202"/>
      <c r="K395" s="399"/>
      <c r="L395" s="198"/>
      <c r="M395" s="203"/>
      <c r="N395" s="204"/>
      <c r="O395" s="204"/>
      <c r="P395" s="204"/>
      <c r="Q395" s="204"/>
      <c r="R395" s="204"/>
      <c r="S395" s="204"/>
      <c r="T395" s="205"/>
      <c r="AT395" s="201" t="s">
        <v>292</v>
      </c>
      <c r="AU395" s="201" t="s">
        <v>84</v>
      </c>
      <c r="AV395" s="12" t="s">
        <v>82</v>
      </c>
      <c r="AW395" s="12" t="s">
        <v>37</v>
      </c>
      <c r="AX395" s="12" t="s">
        <v>74</v>
      </c>
      <c r="AY395" s="201" t="s">
        <v>285</v>
      </c>
    </row>
    <row r="396" spans="2:65" s="11" customFormat="1">
      <c r="B396" s="189"/>
      <c r="D396" s="215" t="s">
        <v>292</v>
      </c>
      <c r="E396" s="216" t="s">
        <v>141</v>
      </c>
      <c r="F396" s="217" t="s">
        <v>645</v>
      </c>
      <c r="H396" s="218">
        <v>3</v>
      </c>
      <c r="I396" s="194"/>
      <c r="K396" s="398"/>
      <c r="L396" s="189"/>
      <c r="M396" s="195"/>
      <c r="N396" s="196"/>
      <c r="O396" s="196"/>
      <c r="P396" s="196"/>
      <c r="Q396" s="196"/>
      <c r="R396" s="196"/>
      <c r="S396" s="196"/>
      <c r="T396" s="197"/>
      <c r="AT396" s="191" t="s">
        <v>292</v>
      </c>
      <c r="AU396" s="191" t="s">
        <v>84</v>
      </c>
      <c r="AV396" s="11" t="s">
        <v>84</v>
      </c>
      <c r="AW396" s="11" t="s">
        <v>37</v>
      </c>
      <c r="AX396" s="11" t="s">
        <v>82</v>
      </c>
      <c r="AY396" s="191" t="s">
        <v>285</v>
      </c>
    </row>
    <row r="397" spans="2:65" s="1" customFormat="1" ht="24">
      <c r="B397" s="176"/>
      <c r="C397" s="177" t="s">
        <v>646</v>
      </c>
      <c r="D397" s="177" t="s">
        <v>287</v>
      </c>
      <c r="E397" s="178" t="s">
        <v>647</v>
      </c>
      <c r="F397" s="179" t="s">
        <v>648</v>
      </c>
      <c r="G397" s="180" t="s">
        <v>318</v>
      </c>
      <c r="H397" s="181">
        <v>12</v>
      </c>
      <c r="I397" s="182"/>
      <c r="J397" s="183">
        <f>ROUND(I397*H397,2)</f>
        <v>0</v>
      </c>
      <c r="K397" s="403" t="s">
        <v>5585</v>
      </c>
      <c r="L397" s="42"/>
      <c r="M397" s="184" t="s">
        <v>5</v>
      </c>
      <c r="N397" s="185" t="s">
        <v>45</v>
      </c>
      <c r="O397" s="43"/>
      <c r="P397" s="186">
        <f>O397*H397</f>
        <v>0</v>
      </c>
      <c r="Q397" s="186">
        <v>0</v>
      </c>
      <c r="R397" s="186">
        <f>Q397*H397</f>
        <v>0</v>
      </c>
      <c r="S397" s="186">
        <v>2.5000000000000001E-2</v>
      </c>
      <c r="T397" s="187">
        <f>S397*H397</f>
        <v>0.30000000000000004</v>
      </c>
      <c r="AR397" s="25" t="s">
        <v>291</v>
      </c>
      <c r="AT397" s="25" t="s">
        <v>287</v>
      </c>
      <c r="AU397" s="25" t="s">
        <v>84</v>
      </c>
      <c r="AY397" s="25" t="s">
        <v>285</v>
      </c>
      <c r="BE397" s="188">
        <f>IF(N397="základní",J397,0)</f>
        <v>0</v>
      </c>
      <c r="BF397" s="188">
        <f>IF(N397="snížená",J397,0)</f>
        <v>0</v>
      </c>
      <c r="BG397" s="188">
        <f>IF(N397="zákl. přenesená",J397,0)</f>
        <v>0</v>
      </c>
      <c r="BH397" s="188">
        <f>IF(N397="sníž. přenesená",J397,0)</f>
        <v>0</v>
      </c>
      <c r="BI397" s="188">
        <f>IF(N397="nulová",J397,0)</f>
        <v>0</v>
      </c>
      <c r="BJ397" s="25" t="s">
        <v>82</v>
      </c>
      <c r="BK397" s="188">
        <f>ROUND(I397*H397,2)</f>
        <v>0</v>
      </c>
      <c r="BL397" s="25" t="s">
        <v>291</v>
      </c>
      <c r="BM397" s="25" t="s">
        <v>649</v>
      </c>
    </row>
    <row r="398" spans="2:65" s="12" customFormat="1">
      <c r="B398" s="198"/>
      <c r="D398" s="190" t="s">
        <v>292</v>
      </c>
      <c r="E398" s="199" t="s">
        <v>5</v>
      </c>
      <c r="F398" s="200" t="s">
        <v>644</v>
      </c>
      <c r="H398" s="201" t="s">
        <v>5</v>
      </c>
      <c r="I398" s="202"/>
      <c r="K398" s="399"/>
      <c r="L398" s="198"/>
      <c r="M398" s="203"/>
      <c r="N398" s="204"/>
      <c r="O398" s="204"/>
      <c r="P398" s="204"/>
      <c r="Q398" s="204"/>
      <c r="R398" s="204"/>
      <c r="S398" s="204"/>
      <c r="T398" s="205"/>
      <c r="AT398" s="201" t="s">
        <v>292</v>
      </c>
      <c r="AU398" s="201" t="s">
        <v>84</v>
      </c>
      <c r="AV398" s="12" t="s">
        <v>82</v>
      </c>
      <c r="AW398" s="12" t="s">
        <v>37</v>
      </c>
      <c r="AX398" s="12" t="s">
        <v>74</v>
      </c>
      <c r="AY398" s="201" t="s">
        <v>285</v>
      </c>
    </row>
    <row r="399" spans="2:65" s="11" customFormat="1">
      <c r="B399" s="189"/>
      <c r="D399" s="215" t="s">
        <v>292</v>
      </c>
      <c r="E399" s="216" t="s">
        <v>5</v>
      </c>
      <c r="F399" s="217" t="s">
        <v>650</v>
      </c>
      <c r="H399" s="218">
        <v>12</v>
      </c>
      <c r="I399" s="194"/>
      <c r="K399" s="398"/>
      <c r="L399" s="189"/>
      <c r="M399" s="195"/>
      <c r="N399" s="196"/>
      <c r="O399" s="196"/>
      <c r="P399" s="196"/>
      <c r="Q399" s="196"/>
      <c r="R399" s="196"/>
      <c r="S399" s="196"/>
      <c r="T399" s="197"/>
      <c r="AT399" s="191" t="s">
        <v>292</v>
      </c>
      <c r="AU399" s="191" t="s">
        <v>84</v>
      </c>
      <c r="AV399" s="11" t="s">
        <v>84</v>
      </c>
      <c r="AW399" s="11" t="s">
        <v>37</v>
      </c>
      <c r="AX399" s="11" t="s">
        <v>82</v>
      </c>
      <c r="AY399" s="191" t="s">
        <v>285</v>
      </c>
    </row>
    <row r="400" spans="2:65" s="1" customFormat="1" ht="24">
      <c r="B400" s="176"/>
      <c r="C400" s="177" t="s">
        <v>535</v>
      </c>
      <c r="D400" s="177" t="s">
        <v>287</v>
      </c>
      <c r="E400" s="178" t="s">
        <v>651</v>
      </c>
      <c r="F400" s="179" t="s">
        <v>652</v>
      </c>
      <c r="G400" s="180" t="s">
        <v>318</v>
      </c>
      <c r="H400" s="181">
        <v>10</v>
      </c>
      <c r="I400" s="182"/>
      <c r="J400" s="183">
        <f>ROUND(I400*H400,2)</f>
        <v>0</v>
      </c>
      <c r="K400" s="403" t="s">
        <v>5585</v>
      </c>
      <c r="L400" s="42"/>
      <c r="M400" s="184" t="s">
        <v>5</v>
      </c>
      <c r="N400" s="185" t="s">
        <v>45</v>
      </c>
      <c r="O400" s="43"/>
      <c r="P400" s="186">
        <f>O400*H400</f>
        <v>0</v>
      </c>
      <c r="Q400" s="186">
        <v>0</v>
      </c>
      <c r="R400" s="186">
        <f>Q400*H400</f>
        <v>0</v>
      </c>
      <c r="S400" s="186">
        <v>0</v>
      </c>
      <c r="T400" s="187">
        <f>S400*H400</f>
        <v>0</v>
      </c>
      <c r="AR400" s="25" t="s">
        <v>291</v>
      </c>
      <c r="AT400" s="25" t="s">
        <v>287</v>
      </c>
      <c r="AU400" s="25" t="s">
        <v>84</v>
      </c>
      <c r="AY400" s="25" t="s">
        <v>285</v>
      </c>
      <c r="BE400" s="188">
        <f>IF(N400="základní",J400,0)</f>
        <v>0</v>
      </c>
      <c r="BF400" s="188">
        <f>IF(N400="snížená",J400,0)</f>
        <v>0</v>
      </c>
      <c r="BG400" s="188">
        <f>IF(N400="zákl. přenesená",J400,0)</f>
        <v>0</v>
      </c>
      <c r="BH400" s="188">
        <f>IF(N400="sníž. přenesená",J400,0)</f>
        <v>0</v>
      </c>
      <c r="BI400" s="188">
        <f>IF(N400="nulová",J400,0)</f>
        <v>0</v>
      </c>
      <c r="BJ400" s="25" t="s">
        <v>82</v>
      </c>
      <c r="BK400" s="188">
        <f>ROUND(I400*H400,2)</f>
        <v>0</v>
      </c>
      <c r="BL400" s="25" t="s">
        <v>291</v>
      </c>
      <c r="BM400" s="25" t="s">
        <v>653</v>
      </c>
    </row>
    <row r="401" spans="2:65" s="1" customFormat="1" ht="24">
      <c r="B401" s="176"/>
      <c r="C401" s="177" t="s">
        <v>654</v>
      </c>
      <c r="D401" s="177" t="s">
        <v>287</v>
      </c>
      <c r="E401" s="178" t="s">
        <v>655</v>
      </c>
      <c r="F401" s="179" t="s">
        <v>656</v>
      </c>
      <c r="G401" s="180" t="s">
        <v>328</v>
      </c>
      <c r="H401" s="181">
        <v>593</v>
      </c>
      <c r="I401" s="182"/>
      <c r="J401" s="183">
        <f>ROUND(I401*H401,2)</f>
        <v>0</v>
      </c>
      <c r="K401" s="403" t="s">
        <v>5585</v>
      </c>
      <c r="L401" s="42"/>
      <c r="M401" s="184" t="s">
        <v>5</v>
      </c>
      <c r="N401" s="185" t="s">
        <v>45</v>
      </c>
      <c r="O401" s="43"/>
      <c r="P401" s="186">
        <f>O401*H401</f>
        <v>0</v>
      </c>
      <c r="Q401" s="186">
        <v>0</v>
      </c>
      <c r="R401" s="186">
        <f>Q401*H401</f>
        <v>0</v>
      </c>
      <c r="S401" s="186">
        <v>0</v>
      </c>
      <c r="T401" s="187">
        <f>S401*H401</f>
        <v>0</v>
      </c>
      <c r="AR401" s="25" t="s">
        <v>291</v>
      </c>
      <c r="AT401" s="25" t="s">
        <v>287</v>
      </c>
      <c r="AU401" s="25" t="s">
        <v>84</v>
      </c>
      <c r="AY401" s="25" t="s">
        <v>285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25" t="s">
        <v>82</v>
      </c>
      <c r="BK401" s="188">
        <f>ROUND(I401*H401,2)</f>
        <v>0</v>
      </c>
      <c r="BL401" s="25" t="s">
        <v>291</v>
      </c>
      <c r="BM401" s="25" t="s">
        <v>657</v>
      </c>
    </row>
    <row r="402" spans="2:65" s="1" customFormat="1" ht="36">
      <c r="B402" s="176"/>
      <c r="C402" s="177" t="s">
        <v>540</v>
      </c>
      <c r="D402" s="177" t="s">
        <v>287</v>
      </c>
      <c r="E402" s="178" t="s">
        <v>658</v>
      </c>
      <c r="F402" s="179" t="s">
        <v>659</v>
      </c>
      <c r="G402" s="180" t="s">
        <v>328</v>
      </c>
      <c r="H402" s="181">
        <v>1500</v>
      </c>
      <c r="I402" s="182"/>
      <c r="J402" s="183">
        <f>ROUND(I402*H402,2)</f>
        <v>0</v>
      </c>
      <c r="K402" s="403" t="s">
        <v>5585</v>
      </c>
      <c r="L402" s="42"/>
      <c r="M402" s="184" t="s">
        <v>5</v>
      </c>
      <c r="N402" s="185" t="s">
        <v>45</v>
      </c>
      <c r="O402" s="43"/>
      <c r="P402" s="186">
        <f>O402*H402</f>
        <v>0</v>
      </c>
      <c r="Q402" s="186">
        <v>0</v>
      </c>
      <c r="R402" s="186">
        <f>Q402*H402</f>
        <v>0</v>
      </c>
      <c r="S402" s="186">
        <v>3.6999999999999998E-2</v>
      </c>
      <c r="T402" s="187">
        <f>S402*H402</f>
        <v>55.5</v>
      </c>
      <c r="AR402" s="25" t="s">
        <v>291</v>
      </c>
      <c r="AT402" s="25" t="s">
        <v>287</v>
      </c>
      <c r="AU402" s="25" t="s">
        <v>84</v>
      </c>
      <c r="AY402" s="25" t="s">
        <v>285</v>
      </c>
      <c r="BE402" s="188">
        <f>IF(N402="základní",J402,0)</f>
        <v>0</v>
      </c>
      <c r="BF402" s="188">
        <f>IF(N402="snížená",J402,0)</f>
        <v>0</v>
      </c>
      <c r="BG402" s="188">
        <f>IF(N402="zákl. přenesená",J402,0)</f>
        <v>0</v>
      </c>
      <c r="BH402" s="188">
        <f>IF(N402="sníž. přenesená",J402,0)</f>
        <v>0</v>
      </c>
      <c r="BI402" s="188">
        <f>IF(N402="nulová",J402,0)</f>
        <v>0</v>
      </c>
      <c r="BJ402" s="25" t="s">
        <v>82</v>
      </c>
      <c r="BK402" s="188">
        <f>ROUND(I402*H402,2)</f>
        <v>0</v>
      </c>
      <c r="BL402" s="25" t="s">
        <v>291</v>
      </c>
      <c r="BM402" s="25" t="s">
        <v>660</v>
      </c>
    </row>
    <row r="403" spans="2:65" s="11" customFormat="1">
      <c r="B403" s="189"/>
      <c r="D403" s="215" t="s">
        <v>292</v>
      </c>
      <c r="E403" s="216" t="s">
        <v>5</v>
      </c>
      <c r="F403" s="217" t="s">
        <v>661</v>
      </c>
      <c r="H403" s="218">
        <v>1500</v>
      </c>
      <c r="I403" s="194"/>
      <c r="K403" s="398"/>
      <c r="L403" s="189"/>
      <c r="M403" s="195"/>
      <c r="N403" s="196"/>
      <c r="O403" s="196"/>
      <c r="P403" s="196"/>
      <c r="Q403" s="196"/>
      <c r="R403" s="196"/>
      <c r="S403" s="196"/>
      <c r="T403" s="197"/>
      <c r="AT403" s="191" t="s">
        <v>292</v>
      </c>
      <c r="AU403" s="191" t="s">
        <v>84</v>
      </c>
      <c r="AV403" s="11" t="s">
        <v>84</v>
      </c>
      <c r="AW403" s="11" t="s">
        <v>37</v>
      </c>
      <c r="AX403" s="11" t="s">
        <v>82</v>
      </c>
      <c r="AY403" s="191" t="s">
        <v>285</v>
      </c>
    </row>
    <row r="404" spans="2:65" s="1" customFormat="1" ht="24">
      <c r="B404" s="176"/>
      <c r="C404" s="177" t="s">
        <v>662</v>
      </c>
      <c r="D404" s="177" t="s">
        <v>287</v>
      </c>
      <c r="E404" s="178" t="s">
        <v>663</v>
      </c>
      <c r="F404" s="179" t="s">
        <v>664</v>
      </c>
      <c r="G404" s="180" t="s">
        <v>328</v>
      </c>
      <c r="H404" s="181">
        <v>27.12</v>
      </c>
      <c r="I404" s="182"/>
      <c r="J404" s="183">
        <f>ROUND(I404*H404,2)</f>
        <v>0</v>
      </c>
      <c r="K404" s="403" t="s">
        <v>5585</v>
      </c>
      <c r="L404" s="42"/>
      <c r="M404" s="184" t="s">
        <v>5</v>
      </c>
      <c r="N404" s="185" t="s">
        <v>45</v>
      </c>
      <c r="O404" s="43"/>
      <c r="P404" s="186">
        <f>O404*H404</f>
        <v>0</v>
      </c>
      <c r="Q404" s="186">
        <v>0</v>
      </c>
      <c r="R404" s="186">
        <f>Q404*H404</f>
        <v>0</v>
      </c>
      <c r="S404" s="186">
        <v>0</v>
      </c>
      <c r="T404" s="187">
        <f>S404*H404</f>
        <v>0</v>
      </c>
      <c r="AR404" s="25" t="s">
        <v>291</v>
      </c>
      <c r="AT404" s="25" t="s">
        <v>287</v>
      </c>
      <c r="AU404" s="25" t="s">
        <v>84</v>
      </c>
      <c r="AY404" s="25" t="s">
        <v>285</v>
      </c>
      <c r="BE404" s="188">
        <f>IF(N404="základní",J404,0)</f>
        <v>0</v>
      </c>
      <c r="BF404" s="188">
        <f>IF(N404="snížená",J404,0)</f>
        <v>0</v>
      </c>
      <c r="BG404" s="188">
        <f>IF(N404="zákl. přenesená",J404,0)</f>
        <v>0</v>
      </c>
      <c r="BH404" s="188">
        <f>IF(N404="sníž. přenesená",J404,0)</f>
        <v>0</v>
      </c>
      <c r="BI404" s="188">
        <f>IF(N404="nulová",J404,0)</f>
        <v>0</v>
      </c>
      <c r="BJ404" s="25" t="s">
        <v>82</v>
      </c>
      <c r="BK404" s="188">
        <f>ROUND(I404*H404,2)</f>
        <v>0</v>
      </c>
      <c r="BL404" s="25" t="s">
        <v>291</v>
      </c>
      <c r="BM404" s="25" t="s">
        <v>665</v>
      </c>
    </row>
    <row r="405" spans="2:65" s="1" customFormat="1" ht="24">
      <c r="B405" s="176"/>
      <c r="C405" s="177" t="s">
        <v>545</v>
      </c>
      <c r="D405" s="177" t="s">
        <v>287</v>
      </c>
      <c r="E405" s="178" t="s">
        <v>666</v>
      </c>
      <c r="F405" s="179" t="s">
        <v>667</v>
      </c>
      <c r="G405" s="180" t="s">
        <v>328</v>
      </c>
      <c r="H405" s="181">
        <v>6.8</v>
      </c>
      <c r="I405" s="182"/>
      <c r="J405" s="183">
        <f>ROUND(I405*H405,2)</f>
        <v>0</v>
      </c>
      <c r="K405" s="403" t="s">
        <v>5585</v>
      </c>
      <c r="L405" s="42"/>
      <c r="M405" s="184" t="s">
        <v>5</v>
      </c>
      <c r="N405" s="185" t="s">
        <v>45</v>
      </c>
      <c r="O405" s="43"/>
      <c r="P405" s="186">
        <f>O405*H405</f>
        <v>0</v>
      </c>
      <c r="Q405" s="186">
        <v>0</v>
      </c>
      <c r="R405" s="186">
        <f>Q405*H405</f>
        <v>0</v>
      </c>
      <c r="S405" s="186">
        <v>0</v>
      </c>
      <c r="T405" s="187">
        <f>S405*H405</f>
        <v>0</v>
      </c>
      <c r="AR405" s="25" t="s">
        <v>291</v>
      </c>
      <c r="AT405" s="25" t="s">
        <v>287</v>
      </c>
      <c r="AU405" s="25" t="s">
        <v>84</v>
      </c>
      <c r="AY405" s="25" t="s">
        <v>285</v>
      </c>
      <c r="BE405" s="188">
        <f>IF(N405="základní",J405,0)</f>
        <v>0</v>
      </c>
      <c r="BF405" s="188">
        <f>IF(N405="snížená",J405,0)</f>
        <v>0</v>
      </c>
      <c r="BG405" s="188">
        <f>IF(N405="zákl. přenesená",J405,0)</f>
        <v>0</v>
      </c>
      <c r="BH405" s="188">
        <f>IF(N405="sníž. přenesená",J405,0)</f>
        <v>0</v>
      </c>
      <c r="BI405" s="188">
        <f>IF(N405="nulová",J405,0)</f>
        <v>0</v>
      </c>
      <c r="BJ405" s="25" t="s">
        <v>82</v>
      </c>
      <c r="BK405" s="188">
        <f>ROUND(I405*H405,2)</f>
        <v>0</v>
      </c>
      <c r="BL405" s="25" t="s">
        <v>291</v>
      </c>
      <c r="BM405" s="25" t="s">
        <v>668</v>
      </c>
    </row>
    <row r="406" spans="2:65" s="10" customFormat="1" ht="14.4">
      <c r="B406" s="162"/>
      <c r="D406" s="173" t="s">
        <v>73</v>
      </c>
      <c r="E406" s="174" t="s">
        <v>669</v>
      </c>
      <c r="F406" s="174" t="s">
        <v>670</v>
      </c>
      <c r="I406" s="165"/>
      <c r="J406" s="175">
        <f>BK406</f>
        <v>0</v>
      </c>
      <c r="K406" s="401"/>
      <c r="L406" s="162"/>
      <c r="M406" s="167"/>
      <c r="N406" s="168"/>
      <c r="O406" s="168"/>
      <c r="P406" s="169">
        <f>SUM(P407:P413)</f>
        <v>0</v>
      </c>
      <c r="Q406" s="168"/>
      <c r="R406" s="169">
        <f>SUM(R407:R413)</f>
        <v>0</v>
      </c>
      <c r="S406" s="168"/>
      <c r="T406" s="170">
        <f>SUM(T407:T413)</f>
        <v>0</v>
      </c>
      <c r="AR406" s="163" t="s">
        <v>82</v>
      </c>
      <c r="AT406" s="171" t="s">
        <v>73</v>
      </c>
      <c r="AU406" s="171" t="s">
        <v>82</v>
      </c>
      <c r="AY406" s="163" t="s">
        <v>285</v>
      </c>
      <c r="BK406" s="172">
        <f>SUM(BK407:BK413)</f>
        <v>0</v>
      </c>
    </row>
    <row r="407" spans="2:65" s="1" customFormat="1" ht="24">
      <c r="B407" s="176"/>
      <c r="C407" s="177" t="s">
        <v>671</v>
      </c>
      <c r="D407" s="177" t="s">
        <v>287</v>
      </c>
      <c r="E407" s="178" t="s">
        <v>672</v>
      </c>
      <c r="F407" s="179" t="s">
        <v>673</v>
      </c>
      <c r="G407" s="180" t="s">
        <v>674</v>
      </c>
      <c r="H407" s="181">
        <v>372</v>
      </c>
      <c r="I407" s="182"/>
      <c r="J407" s="183">
        <f>ROUND(I407*H407,2)</f>
        <v>0</v>
      </c>
      <c r="K407" s="403" t="s">
        <v>5585</v>
      </c>
      <c r="L407" s="42"/>
      <c r="M407" s="184" t="s">
        <v>5</v>
      </c>
      <c r="N407" s="185" t="s">
        <v>45</v>
      </c>
      <c r="O407" s="43"/>
      <c r="P407" s="186">
        <f>O407*H407</f>
        <v>0</v>
      </c>
      <c r="Q407" s="186">
        <v>0</v>
      </c>
      <c r="R407" s="186">
        <f>Q407*H407</f>
        <v>0</v>
      </c>
      <c r="S407" s="186">
        <v>0</v>
      </c>
      <c r="T407" s="187">
        <f>S407*H407</f>
        <v>0</v>
      </c>
      <c r="AR407" s="25" t="s">
        <v>291</v>
      </c>
      <c r="AT407" s="25" t="s">
        <v>287</v>
      </c>
      <c r="AU407" s="25" t="s">
        <v>84</v>
      </c>
      <c r="AY407" s="25" t="s">
        <v>285</v>
      </c>
      <c r="BE407" s="188">
        <f>IF(N407="základní",J407,0)</f>
        <v>0</v>
      </c>
      <c r="BF407" s="188">
        <f>IF(N407="snížená",J407,0)</f>
        <v>0</v>
      </c>
      <c r="BG407" s="188">
        <f>IF(N407="zákl. přenesená",J407,0)</f>
        <v>0</v>
      </c>
      <c r="BH407" s="188">
        <f>IF(N407="sníž. přenesená",J407,0)</f>
        <v>0</v>
      </c>
      <c r="BI407" s="188">
        <f>IF(N407="nulová",J407,0)</f>
        <v>0</v>
      </c>
      <c r="BJ407" s="25" t="s">
        <v>82</v>
      </c>
      <c r="BK407" s="188">
        <f>ROUND(I407*H407,2)</f>
        <v>0</v>
      </c>
      <c r="BL407" s="25" t="s">
        <v>291</v>
      </c>
      <c r="BM407" s="25" t="s">
        <v>675</v>
      </c>
    </row>
    <row r="408" spans="2:65" s="1" customFormat="1" ht="24">
      <c r="B408" s="176"/>
      <c r="C408" s="177" t="s">
        <v>549</v>
      </c>
      <c r="D408" s="177" t="s">
        <v>287</v>
      </c>
      <c r="E408" s="178" t="s">
        <v>676</v>
      </c>
      <c r="F408" s="179" t="s">
        <v>677</v>
      </c>
      <c r="G408" s="180" t="s">
        <v>674</v>
      </c>
      <c r="H408" s="181">
        <v>372</v>
      </c>
      <c r="I408" s="182"/>
      <c r="J408" s="183">
        <f>ROUND(I408*H408,2)</f>
        <v>0</v>
      </c>
      <c r="K408" s="403" t="s">
        <v>5585</v>
      </c>
      <c r="L408" s="42"/>
      <c r="M408" s="184" t="s">
        <v>5</v>
      </c>
      <c r="N408" s="185" t="s">
        <v>45</v>
      </c>
      <c r="O408" s="43"/>
      <c r="P408" s="186">
        <f>O408*H408</f>
        <v>0</v>
      </c>
      <c r="Q408" s="186">
        <v>0</v>
      </c>
      <c r="R408" s="186">
        <f>Q408*H408</f>
        <v>0</v>
      </c>
      <c r="S408" s="186">
        <v>0</v>
      </c>
      <c r="T408" s="187">
        <f>S408*H408</f>
        <v>0</v>
      </c>
      <c r="AR408" s="25" t="s">
        <v>291</v>
      </c>
      <c r="AT408" s="25" t="s">
        <v>287</v>
      </c>
      <c r="AU408" s="25" t="s">
        <v>84</v>
      </c>
      <c r="AY408" s="25" t="s">
        <v>285</v>
      </c>
      <c r="BE408" s="188">
        <f>IF(N408="základní",J408,0)</f>
        <v>0</v>
      </c>
      <c r="BF408" s="188">
        <f>IF(N408="snížená",J408,0)</f>
        <v>0</v>
      </c>
      <c r="BG408" s="188">
        <f>IF(N408="zákl. přenesená",J408,0)</f>
        <v>0</v>
      </c>
      <c r="BH408" s="188">
        <f>IF(N408="sníž. přenesená",J408,0)</f>
        <v>0</v>
      </c>
      <c r="BI408" s="188">
        <f>IF(N408="nulová",J408,0)</f>
        <v>0</v>
      </c>
      <c r="BJ408" s="25" t="s">
        <v>82</v>
      </c>
      <c r="BK408" s="188">
        <f>ROUND(I408*H408,2)</f>
        <v>0</v>
      </c>
      <c r="BL408" s="25" t="s">
        <v>291</v>
      </c>
      <c r="BM408" s="25" t="s">
        <v>678</v>
      </c>
    </row>
    <row r="409" spans="2:65" s="1" customFormat="1" ht="24">
      <c r="B409" s="176"/>
      <c r="C409" s="177" t="s">
        <v>679</v>
      </c>
      <c r="D409" s="177" t="s">
        <v>287</v>
      </c>
      <c r="E409" s="178" t="s">
        <v>680</v>
      </c>
      <c r="F409" s="179" t="s">
        <v>681</v>
      </c>
      <c r="G409" s="180" t="s">
        <v>674</v>
      </c>
      <c r="H409" s="181">
        <v>12648</v>
      </c>
      <c r="I409" s="182"/>
      <c r="J409" s="183">
        <f>ROUND(I409*H409,2)</f>
        <v>0</v>
      </c>
      <c r="K409" s="403" t="s">
        <v>5585</v>
      </c>
      <c r="L409" s="42"/>
      <c r="M409" s="184" t="s">
        <v>5</v>
      </c>
      <c r="N409" s="185" t="s">
        <v>45</v>
      </c>
      <c r="O409" s="43"/>
      <c r="P409" s="186">
        <f>O409*H409</f>
        <v>0</v>
      </c>
      <c r="Q409" s="186">
        <v>0</v>
      </c>
      <c r="R409" s="186">
        <f>Q409*H409</f>
        <v>0</v>
      </c>
      <c r="S409" s="186">
        <v>0</v>
      </c>
      <c r="T409" s="187">
        <f>S409*H409</f>
        <v>0</v>
      </c>
      <c r="AR409" s="25" t="s">
        <v>291</v>
      </c>
      <c r="AT409" s="25" t="s">
        <v>287</v>
      </c>
      <c r="AU409" s="25" t="s">
        <v>84</v>
      </c>
      <c r="AY409" s="25" t="s">
        <v>285</v>
      </c>
      <c r="BE409" s="188">
        <f>IF(N409="základní",J409,0)</f>
        <v>0</v>
      </c>
      <c r="BF409" s="188">
        <f>IF(N409="snížená",J409,0)</f>
        <v>0</v>
      </c>
      <c r="BG409" s="188">
        <f>IF(N409="zákl. přenesená",J409,0)</f>
        <v>0</v>
      </c>
      <c r="BH409" s="188">
        <f>IF(N409="sníž. přenesená",J409,0)</f>
        <v>0</v>
      </c>
      <c r="BI409" s="188">
        <f>IF(N409="nulová",J409,0)</f>
        <v>0</v>
      </c>
      <c r="BJ409" s="25" t="s">
        <v>82</v>
      </c>
      <c r="BK409" s="188">
        <f>ROUND(I409*H409,2)</f>
        <v>0</v>
      </c>
      <c r="BL409" s="25" t="s">
        <v>291</v>
      </c>
      <c r="BM409" s="25" t="s">
        <v>682</v>
      </c>
    </row>
    <row r="410" spans="2:65" s="11" customFormat="1">
      <c r="B410" s="189"/>
      <c r="D410" s="215" t="s">
        <v>292</v>
      </c>
      <c r="E410" s="216" t="s">
        <v>5</v>
      </c>
      <c r="F410" s="217" t="s">
        <v>683</v>
      </c>
      <c r="H410" s="218">
        <v>12648</v>
      </c>
      <c r="I410" s="194"/>
      <c r="K410" s="398" t="s">
        <v>121</v>
      </c>
      <c r="L410" s="189"/>
      <c r="M410" s="195"/>
      <c r="N410" s="196"/>
      <c r="O410" s="196"/>
      <c r="P410" s="196"/>
      <c r="Q410" s="196"/>
      <c r="R410" s="196"/>
      <c r="S410" s="196"/>
      <c r="T410" s="197"/>
      <c r="AT410" s="191" t="s">
        <v>292</v>
      </c>
      <c r="AU410" s="191" t="s">
        <v>84</v>
      </c>
      <c r="AV410" s="11" t="s">
        <v>84</v>
      </c>
      <c r="AW410" s="11" t="s">
        <v>37</v>
      </c>
      <c r="AX410" s="11" t="s">
        <v>82</v>
      </c>
      <c r="AY410" s="191" t="s">
        <v>285</v>
      </c>
    </row>
    <row r="411" spans="2:65" s="1" customFormat="1">
      <c r="B411" s="176"/>
      <c r="C411" s="177" t="s">
        <v>552</v>
      </c>
      <c r="D411" s="177" t="s">
        <v>287</v>
      </c>
      <c r="E411" s="178" t="s">
        <v>684</v>
      </c>
      <c r="F411" s="179" t="s">
        <v>685</v>
      </c>
      <c r="G411" s="180" t="s">
        <v>674</v>
      </c>
      <c r="H411" s="181">
        <v>372</v>
      </c>
      <c r="I411" s="182"/>
      <c r="J411" s="183">
        <f>ROUND(I411*H411,2)</f>
        <v>0</v>
      </c>
      <c r="K411" s="403" t="s">
        <v>5584</v>
      </c>
      <c r="L411" s="42"/>
      <c r="M411" s="184" t="s">
        <v>5</v>
      </c>
      <c r="N411" s="185" t="s">
        <v>45</v>
      </c>
      <c r="O411" s="43"/>
      <c r="P411" s="186">
        <f>O411*H411</f>
        <v>0</v>
      </c>
      <c r="Q411" s="186">
        <v>0</v>
      </c>
      <c r="R411" s="186">
        <f>Q411*H411</f>
        <v>0</v>
      </c>
      <c r="S411" s="186">
        <v>0</v>
      </c>
      <c r="T411" s="187">
        <f>S411*H411</f>
        <v>0</v>
      </c>
      <c r="AR411" s="25" t="s">
        <v>291</v>
      </c>
      <c r="AT411" s="25" t="s">
        <v>287</v>
      </c>
      <c r="AU411" s="25" t="s">
        <v>84</v>
      </c>
      <c r="AY411" s="25" t="s">
        <v>285</v>
      </c>
      <c r="BE411" s="188">
        <f>IF(N411="základní",J411,0)</f>
        <v>0</v>
      </c>
      <c r="BF411" s="188">
        <f>IF(N411="snížená",J411,0)</f>
        <v>0</v>
      </c>
      <c r="BG411" s="188">
        <f>IF(N411="zákl. přenesená",J411,0)</f>
        <v>0</v>
      </c>
      <c r="BH411" s="188">
        <f>IF(N411="sníž. přenesená",J411,0)</f>
        <v>0</v>
      </c>
      <c r="BI411" s="188">
        <f>IF(N411="nulová",J411,0)</f>
        <v>0</v>
      </c>
      <c r="BJ411" s="25" t="s">
        <v>82</v>
      </c>
      <c r="BK411" s="188">
        <f>ROUND(I411*H411,2)</f>
        <v>0</v>
      </c>
      <c r="BL411" s="25" t="s">
        <v>291</v>
      </c>
      <c r="BM411" s="25" t="s">
        <v>686</v>
      </c>
    </row>
    <row r="412" spans="2:65" s="1" customFormat="1" ht="24">
      <c r="B412" s="176"/>
      <c r="C412" s="177" t="s">
        <v>687</v>
      </c>
      <c r="D412" s="177" t="s">
        <v>287</v>
      </c>
      <c r="E412" s="178" t="s">
        <v>688</v>
      </c>
      <c r="F412" s="179" t="s">
        <v>689</v>
      </c>
      <c r="G412" s="180" t="s">
        <v>674</v>
      </c>
      <c r="H412" s="181">
        <v>372</v>
      </c>
      <c r="I412" s="182"/>
      <c r="J412" s="183">
        <f>ROUND(I412*H412,2)</f>
        <v>0</v>
      </c>
      <c r="K412" s="403" t="s">
        <v>5585</v>
      </c>
      <c r="L412" s="42"/>
      <c r="M412" s="184" t="s">
        <v>5</v>
      </c>
      <c r="N412" s="185" t="s">
        <v>45</v>
      </c>
      <c r="O412" s="43"/>
      <c r="P412" s="186">
        <f>O412*H412</f>
        <v>0</v>
      </c>
      <c r="Q412" s="186">
        <v>0</v>
      </c>
      <c r="R412" s="186">
        <f>Q412*H412</f>
        <v>0</v>
      </c>
      <c r="S412" s="186">
        <v>0</v>
      </c>
      <c r="T412" s="187">
        <f>S412*H412</f>
        <v>0</v>
      </c>
      <c r="AR412" s="25" t="s">
        <v>291</v>
      </c>
      <c r="AT412" s="25" t="s">
        <v>287</v>
      </c>
      <c r="AU412" s="25" t="s">
        <v>84</v>
      </c>
      <c r="AY412" s="25" t="s">
        <v>285</v>
      </c>
      <c r="BE412" s="188">
        <f>IF(N412="základní",J412,0)</f>
        <v>0</v>
      </c>
      <c r="BF412" s="188">
        <f>IF(N412="snížená",J412,0)</f>
        <v>0</v>
      </c>
      <c r="BG412" s="188">
        <f>IF(N412="zákl. přenesená",J412,0)</f>
        <v>0</v>
      </c>
      <c r="BH412" s="188">
        <f>IF(N412="sníž. přenesená",J412,0)</f>
        <v>0</v>
      </c>
      <c r="BI412" s="188">
        <f>IF(N412="nulová",J412,0)</f>
        <v>0</v>
      </c>
      <c r="BJ412" s="25" t="s">
        <v>82</v>
      </c>
      <c r="BK412" s="188">
        <f>ROUND(I412*H412,2)</f>
        <v>0</v>
      </c>
      <c r="BL412" s="25" t="s">
        <v>291</v>
      </c>
      <c r="BM412" s="25" t="s">
        <v>690</v>
      </c>
    </row>
    <row r="413" spans="2:65" s="1" customFormat="1" ht="24">
      <c r="B413" s="176"/>
      <c r="C413" s="177" t="s">
        <v>555</v>
      </c>
      <c r="D413" s="177" t="s">
        <v>287</v>
      </c>
      <c r="E413" s="178" t="s">
        <v>691</v>
      </c>
      <c r="F413" s="179" t="s">
        <v>692</v>
      </c>
      <c r="G413" s="180" t="s">
        <v>674</v>
      </c>
      <c r="H413" s="181">
        <v>370.43099999999998</v>
      </c>
      <c r="I413" s="182"/>
      <c r="J413" s="183">
        <f>ROUND(I413*H413,2)</f>
        <v>0</v>
      </c>
      <c r="K413" s="403" t="s">
        <v>5585</v>
      </c>
      <c r="L413" s="42"/>
      <c r="M413" s="184" t="s">
        <v>5</v>
      </c>
      <c r="N413" s="185" t="s">
        <v>45</v>
      </c>
      <c r="O413" s="43"/>
      <c r="P413" s="186">
        <f>O413*H413</f>
        <v>0</v>
      </c>
      <c r="Q413" s="186">
        <v>0</v>
      </c>
      <c r="R413" s="186">
        <f>Q413*H413</f>
        <v>0</v>
      </c>
      <c r="S413" s="186">
        <v>0</v>
      </c>
      <c r="T413" s="187">
        <f>S413*H413</f>
        <v>0</v>
      </c>
      <c r="AR413" s="25" t="s">
        <v>291</v>
      </c>
      <c r="AT413" s="25" t="s">
        <v>287</v>
      </c>
      <c r="AU413" s="25" t="s">
        <v>84</v>
      </c>
      <c r="AY413" s="25" t="s">
        <v>285</v>
      </c>
      <c r="BE413" s="188">
        <f>IF(N413="základní",J413,0)</f>
        <v>0</v>
      </c>
      <c r="BF413" s="188">
        <f>IF(N413="snížená",J413,0)</f>
        <v>0</v>
      </c>
      <c r="BG413" s="188">
        <f>IF(N413="zákl. přenesená",J413,0)</f>
        <v>0</v>
      </c>
      <c r="BH413" s="188">
        <f>IF(N413="sníž. přenesená",J413,0)</f>
        <v>0</v>
      </c>
      <c r="BI413" s="188">
        <f>IF(N413="nulová",J413,0)</f>
        <v>0</v>
      </c>
      <c r="BJ413" s="25" t="s">
        <v>82</v>
      </c>
      <c r="BK413" s="188">
        <f>ROUND(I413*H413,2)</f>
        <v>0</v>
      </c>
      <c r="BL413" s="25" t="s">
        <v>291</v>
      </c>
      <c r="BM413" s="25" t="s">
        <v>693</v>
      </c>
    </row>
    <row r="414" spans="2:65" s="10" customFormat="1" ht="14.4">
      <c r="B414" s="162"/>
      <c r="D414" s="173" t="s">
        <v>73</v>
      </c>
      <c r="E414" s="174" t="s">
        <v>694</v>
      </c>
      <c r="F414" s="174" t="s">
        <v>695</v>
      </c>
      <c r="I414" s="165"/>
      <c r="J414" s="175">
        <f>BK414</f>
        <v>0</v>
      </c>
      <c r="K414" s="401"/>
      <c r="L414" s="162"/>
      <c r="M414" s="167"/>
      <c r="N414" s="168"/>
      <c r="O414" s="168"/>
      <c r="P414" s="169">
        <f>P415</f>
        <v>0</v>
      </c>
      <c r="Q414" s="168"/>
      <c r="R414" s="169">
        <f>R415</f>
        <v>0</v>
      </c>
      <c r="S414" s="168"/>
      <c r="T414" s="170">
        <f>T415</f>
        <v>0</v>
      </c>
      <c r="AR414" s="163" t="s">
        <v>82</v>
      </c>
      <c r="AT414" s="171" t="s">
        <v>73</v>
      </c>
      <c r="AU414" s="171" t="s">
        <v>82</v>
      </c>
      <c r="AY414" s="163" t="s">
        <v>285</v>
      </c>
      <c r="BK414" s="172">
        <f>BK415</f>
        <v>0</v>
      </c>
    </row>
    <row r="415" spans="2:65" s="1" customFormat="1" ht="24">
      <c r="B415" s="176"/>
      <c r="C415" s="177" t="s">
        <v>696</v>
      </c>
      <c r="D415" s="177" t="s">
        <v>287</v>
      </c>
      <c r="E415" s="178" t="s">
        <v>697</v>
      </c>
      <c r="F415" s="179" t="s">
        <v>698</v>
      </c>
      <c r="G415" s="180" t="s">
        <v>674</v>
      </c>
      <c r="H415" s="181">
        <v>340.58699999999999</v>
      </c>
      <c r="I415" s="182"/>
      <c r="J415" s="183">
        <f>ROUND(I415*H415,2)</f>
        <v>0</v>
      </c>
      <c r="K415" s="403" t="s">
        <v>5585</v>
      </c>
      <c r="L415" s="42"/>
      <c r="M415" s="184" t="s">
        <v>5</v>
      </c>
      <c r="N415" s="185" t="s">
        <v>45</v>
      </c>
      <c r="O415" s="43"/>
      <c r="P415" s="186">
        <f>O415*H415</f>
        <v>0</v>
      </c>
      <c r="Q415" s="186">
        <v>0</v>
      </c>
      <c r="R415" s="186">
        <f>Q415*H415</f>
        <v>0</v>
      </c>
      <c r="S415" s="186">
        <v>0</v>
      </c>
      <c r="T415" s="187">
        <f>S415*H415</f>
        <v>0</v>
      </c>
      <c r="AR415" s="25" t="s">
        <v>291</v>
      </c>
      <c r="AT415" s="25" t="s">
        <v>287</v>
      </c>
      <c r="AU415" s="25" t="s">
        <v>84</v>
      </c>
      <c r="AY415" s="25" t="s">
        <v>285</v>
      </c>
      <c r="BE415" s="188">
        <f>IF(N415="základní",J415,0)</f>
        <v>0</v>
      </c>
      <c r="BF415" s="188">
        <f>IF(N415="snížená",J415,0)</f>
        <v>0</v>
      </c>
      <c r="BG415" s="188">
        <f>IF(N415="zákl. přenesená",J415,0)</f>
        <v>0</v>
      </c>
      <c r="BH415" s="188">
        <f>IF(N415="sníž. přenesená",J415,0)</f>
        <v>0</v>
      </c>
      <c r="BI415" s="188">
        <f>IF(N415="nulová",J415,0)</f>
        <v>0</v>
      </c>
      <c r="BJ415" s="25" t="s">
        <v>82</v>
      </c>
      <c r="BK415" s="188">
        <f>ROUND(I415*H415,2)</f>
        <v>0</v>
      </c>
      <c r="BL415" s="25" t="s">
        <v>291</v>
      </c>
      <c r="BM415" s="25" t="s">
        <v>699</v>
      </c>
    </row>
    <row r="416" spans="2:65" s="10" customFormat="1" ht="37.35" customHeight="1">
      <c r="B416" s="162"/>
      <c r="D416" s="163" t="s">
        <v>73</v>
      </c>
      <c r="E416" s="164" t="s">
        <v>700</v>
      </c>
      <c r="F416" s="164" t="s">
        <v>701</v>
      </c>
      <c r="I416" s="165"/>
      <c r="J416" s="166">
        <f>BK416</f>
        <v>0</v>
      </c>
      <c r="L416" s="162"/>
      <c r="M416" s="167"/>
      <c r="N416" s="168"/>
      <c r="O416" s="168"/>
      <c r="P416" s="169">
        <f>P417+P430+P455+P597+P678+P998+P1270+P1300+P1436+P1448+P1481+P1509+P1556+P1611+P1628+P1635+P1649+P1654+P1718+P1749+P1752</f>
        <v>0</v>
      </c>
      <c r="Q416" s="168"/>
      <c r="R416" s="169">
        <f>R417+R430+R455+R597+R678+R998+R1270+R1300+R1436+R1448+R1481+R1509+R1556+R1611+R1628+R1635+R1649+R1654+R1718+R1749+R1752</f>
        <v>16.239302609999999</v>
      </c>
      <c r="S416" s="168"/>
      <c r="T416" s="170">
        <f>T417+T430+T455+T597+T678+T998+T1270+T1300+T1436+T1448+T1481+T1509+T1556+T1611+T1628+T1635+T1649+T1654+T1718+T1749+T1752</f>
        <v>3.3000000000000002E-2</v>
      </c>
      <c r="AR416" s="163" t="s">
        <v>84</v>
      </c>
      <c r="AT416" s="171" t="s">
        <v>73</v>
      </c>
      <c r="AU416" s="171" t="s">
        <v>74</v>
      </c>
      <c r="AY416" s="163" t="s">
        <v>285</v>
      </c>
      <c r="BK416" s="172">
        <f>BK417+BK430+BK455+BK597+BK678+BK998+BK1270+BK1300+BK1436+BK1448+BK1481+BK1509+BK1556+BK1611+BK1628+BK1635+BK1649+BK1654+BK1718+BK1749+BK1752</f>
        <v>0</v>
      </c>
    </row>
    <row r="417" spans="2:65" s="10" customFormat="1" ht="19.95" customHeight="1">
      <c r="B417" s="162"/>
      <c r="D417" s="173" t="s">
        <v>73</v>
      </c>
      <c r="E417" s="174" t="s">
        <v>702</v>
      </c>
      <c r="F417" s="174" t="s">
        <v>703</v>
      </c>
      <c r="I417" s="165"/>
      <c r="J417" s="175">
        <f>BK417</f>
        <v>0</v>
      </c>
      <c r="L417" s="162"/>
      <c r="M417" s="167"/>
      <c r="N417" s="168"/>
      <c r="O417" s="168"/>
      <c r="P417" s="169">
        <f>SUM(P418:P429)</f>
        <v>0</v>
      </c>
      <c r="Q417" s="168"/>
      <c r="R417" s="169">
        <f>SUM(R418:R429)</f>
        <v>0</v>
      </c>
      <c r="S417" s="168"/>
      <c r="T417" s="170">
        <f>SUM(T418:T429)</f>
        <v>0</v>
      </c>
      <c r="AR417" s="163" t="s">
        <v>84</v>
      </c>
      <c r="AT417" s="171" t="s">
        <v>73</v>
      </c>
      <c r="AU417" s="171" t="s">
        <v>82</v>
      </c>
      <c r="AY417" s="163" t="s">
        <v>285</v>
      </c>
      <c r="BK417" s="172">
        <f>SUM(BK418:BK429)</f>
        <v>0</v>
      </c>
    </row>
    <row r="418" spans="2:65" s="1" customFormat="1" ht="24">
      <c r="B418" s="176"/>
      <c r="C418" s="177" t="s">
        <v>560</v>
      </c>
      <c r="D418" s="177" t="s">
        <v>287</v>
      </c>
      <c r="E418" s="178" t="s">
        <v>704</v>
      </c>
      <c r="F418" s="179" t="s">
        <v>705</v>
      </c>
      <c r="G418" s="180" t="s">
        <v>328</v>
      </c>
      <c r="H418" s="181">
        <v>267</v>
      </c>
      <c r="I418" s="182"/>
      <c r="J418" s="183">
        <f>ROUND(I418*H418,2)</f>
        <v>0</v>
      </c>
      <c r="K418" s="403" t="s">
        <v>5585</v>
      </c>
      <c r="L418" s="42"/>
      <c r="M418" s="184" t="s">
        <v>5</v>
      </c>
      <c r="N418" s="185" t="s">
        <v>45</v>
      </c>
      <c r="O418" s="43"/>
      <c r="P418" s="186">
        <f>O418*H418</f>
        <v>0</v>
      </c>
      <c r="Q418" s="186">
        <v>0</v>
      </c>
      <c r="R418" s="186">
        <f>Q418*H418</f>
        <v>0</v>
      </c>
      <c r="S418" s="186">
        <v>0</v>
      </c>
      <c r="T418" s="187">
        <f>S418*H418</f>
        <v>0</v>
      </c>
      <c r="AR418" s="25" t="s">
        <v>337</v>
      </c>
      <c r="AT418" s="25" t="s">
        <v>287</v>
      </c>
      <c r="AU418" s="25" t="s">
        <v>84</v>
      </c>
      <c r="AY418" s="25" t="s">
        <v>285</v>
      </c>
      <c r="BE418" s="188">
        <f>IF(N418="základní",J418,0)</f>
        <v>0</v>
      </c>
      <c r="BF418" s="188">
        <f>IF(N418="snížená",J418,0)</f>
        <v>0</v>
      </c>
      <c r="BG418" s="188">
        <f>IF(N418="zákl. přenesená",J418,0)</f>
        <v>0</v>
      </c>
      <c r="BH418" s="188">
        <f>IF(N418="sníž. přenesená",J418,0)</f>
        <v>0</v>
      </c>
      <c r="BI418" s="188">
        <f>IF(N418="nulová",J418,0)</f>
        <v>0</v>
      </c>
      <c r="BJ418" s="25" t="s">
        <v>82</v>
      </c>
      <c r="BK418" s="188">
        <f>ROUND(I418*H418,2)</f>
        <v>0</v>
      </c>
      <c r="BL418" s="25" t="s">
        <v>337</v>
      </c>
      <c r="BM418" s="25" t="s">
        <v>706</v>
      </c>
    </row>
    <row r="419" spans="2:65" s="1" customFormat="1" ht="24">
      <c r="B419" s="176"/>
      <c r="C419" s="177" t="s">
        <v>707</v>
      </c>
      <c r="D419" s="177" t="s">
        <v>287</v>
      </c>
      <c r="E419" s="178" t="s">
        <v>708</v>
      </c>
      <c r="F419" s="179" t="s">
        <v>709</v>
      </c>
      <c r="G419" s="180" t="s">
        <v>328</v>
      </c>
      <c r="H419" s="181">
        <v>267.839</v>
      </c>
      <c r="I419" s="182"/>
      <c r="J419" s="183">
        <f>ROUND(I419*H419,2)</f>
        <v>0</v>
      </c>
      <c r="K419" s="403" t="s">
        <v>5585</v>
      </c>
      <c r="L419" s="42"/>
      <c r="M419" s="184" t="s">
        <v>5</v>
      </c>
      <c r="N419" s="185" t="s">
        <v>45</v>
      </c>
      <c r="O419" s="43"/>
      <c r="P419" s="186">
        <f>O419*H419</f>
        <v>0</v>
      </c>
      <c r="Q419" s="186">
        <v>0</v>
      </c>
      <c r="R419" s="186">
        <f>Q419*H419</f>
        <v>0</v>
      </c>
      <c r="S419" s="186">
        <v>0</v>
      </c>
      <c r="T419" s="187">
        <f>S419*H419</f>
        <v>0</v>
      </c>
      <c r="AR419" s="25" t="s">
        <v>337</v>
      </c>
      <c r="AT419" s="25" t="s">
        <v>287</v>
      </c>
      <c r="AU419" s="25" t="s">
        <v>84</v>
      </c>
      <c r="AY419" s="25" t="s">
        <v>285</v>
      </c>
      <c r="BE419" s="188">
        <f>IF(N419="základní",J419,0)</f>
        <v>0</v>
      </c>
      <c r="BF419" s="188">
        <f>IF(N419="snížená",J419,0)</f>
        <v>0</v>
      </c>
      <c r="BG419" s="188">
        <f>IF(N419="zákl. přenesená",J419,0)</f>
        <v>0</v>
      </c>
      <c r="BH419" s="188">
        <f>IF(N419="sníž. přenesená",J419,0)</f>
        <v>0</v>
      </c>
      <c r="BI419" s="188">
        <f>IF(N419="nulová",J419,0)</f>
        <v>0</v>
      </c>
      <c r="BJ419" s="25" t="s">
        <v>82</v>
      </c>
      <c r="BK419" s="188">
        <f>ROUND(I419*H419,2)</f>
        <v>0</v>
      </c>
      <c r="BL419" s="25" t="s">
        <v>337</v>
      </c>
      <c r="BM419" s="25" t="s">
        <v>710</v>
      </c>
    </row>
    <row r="420" spans="2:65" s="11" customFormat="1">
      <c r="B420" s="189"/>
      <c r="D420" s="190" t="s">
        <v>292</v>
      </c>
      <c r="E420" s="191" t="s">
        <v>5</v>
      </c>
      <c r="F420" s="192" t="s">
        <v>711</v>
      </c>
      <c r="H420" s="193">
        <v>74.084999999999994</v>
      </c>
      <c r="I420" s="194"/>
      <c r="K420" s="398"/>
      <c r="L420" s="189"/>
      <c r="M420" s="195"/>
      <c r="N420" s="196"/>
      <c r="O420" s="196"/>
      <c r="P420" s="196"/>
      <c r="Q420" s="196"/>
      <c r="R420" s="196"/>
      <c r="S420" s="196"/>
      <c r="T420" s="197"/>
      <c r="AT420" s="191" t="s">
        <v>292</v>
      </c>
      <c r="AU420" s="191" t="s">
        <v>84</v>
      </c>
      <c r="AV420" s="11" t="s">
        <v>84</v>
      </c>
      <c r="AW420" s="11" t="s">
        <v>37</v>
      </c>
      <c r="AX420" s="11" t="s">
        <v>74</v>
      </c>
      <c r="AY420" s="191" t="s">
        <v>285</v>
      </c>
    </row>
    <row r="421" spans="2:65" s="11" customFormat="1">
      <c r="B421" s="189"/>
      <c r="D421" s="190" t="s">
        <v>292</v>
      </c>
      <c r="E421" s="191" t="s">
        <v>5</v>
      </c>
      <c r="F421" s="192" t="s">
        <v>712</v>
      </c>
      <c r="H421" s="193">
        <v>27.5</v>
      </c>
      <c r="I421" s="194"/>
      <c r="K421" s="398"/>
      <c r="L421" s="189"/>
      <c r="M421" s="195"/>
      <c r="N421" s="196"/>
      <c r="O421" s="196"/>
      <c r="P421" s="196"/>
      <c r="Q421" s="196"/>
      <c r="R421" s="196"/>
      <c r="S421" s="196"/>
      <c r="T421" s="197"/>
      <c r="AT421" s="191" t="s">
        <v>292</v>
      </c>
      <c r="AU421" s="191" t="s">
        <v>84</v>
      </c>
      <c r="AV421" s="11" t="s">
        <v>84</v>
      </c>
      <c r="AW421" s="11" t="s">
        <v>37</v>
      </c>
      <c r="AX421" s="11" t="s">
        <v>74</v>
      </c>
      <c r="AY421" s="191" t="s">
        <v>285</v>
      </c>
    </row>
    <row r="422" spans="2:65" s="11" customFormat="1">
      <c r="B422" s="189"/>
      <c r="D422" s="190" t="s">
        <v>292</v>
      </c>
      <c r="E422" s="191" t="s">
        <v>5</v>
      </c>
      <c r="F422" s="192" t="s">
        <v>713</v>
      </c>
      <c r="H422" s="193">
        <v>113.64100000000001</v>
      </c>
      <c r="I422" s="194"/>
      <c r="K422" s="398"/>
      <c r="L422" s="189"/>
      <c r="M422" s="195"/>
      <c r="N422" s="196"/>
      <c r="O422" s="196"/>
      <c r="P422" s="196"/>
      <c r="Q422" s="196"/>
      <c r="R422" s="196"/>
      <c r="S422" s="196"/>
      <c r="T422" s="197"/>
      <c r="AT422" s="191" t="s">
        <v>292</v>
      </c>
      <c r="AU422" s="191" t="s">
        <v>84</v>
      </c>
      <c r="AV422" s="11" t="s">
        <v>84</v>
      </c>
      <c r="AW422" s="11" t="s">
        <v>37</v>
      </c>
      <c r="AX422" s="11" t="s">
        <v>74</v>
      </c>
      <c r="AY422" s="191" t="s">
        <v>285</v>
      </c>
    </row>
    <row r="423" spans="2:65" s="11" customFormat="1">
      <c r="B423" s="189"/>
      <c r="D423" s="190" t="s">
        <v>292</v>
      </c>
      <c r="E423" s="191" t="s">
        <v>5</v>
      </c>
      <c r="F423" s="192" t="s">
        <v>714</v>
      </c>
      <c r="H423" s="193">
        <v>25.167999999999999</v>
      </c>
      <c r="I423" s="194"/>
      <c r="K423" s="398"/>
      <c r="L423" s="189"/>
      <c r="M423" s="195"/>
      <c r="N423" s="196"/>
      <c r="O423" s="196"/>
      <c r="P423" s="196"/>
      <c r="Q423" s="196"/>
      <c r="R423" s="196"/>
      <c r="S423" s="196"/>
      <c r="T423" s="197"/>
      <c r="AT423" s="191" t="s">
        <v>292</v>
      </c>
      <c r="AU423" s="191" t="s">
        <v>84</v>
      </c>
      <c r="AV423" s="11" t="s">
        <v>84</v>
      </c>
      <c r="AW423" s="11" t="s">
        <v>37</v>
      </c>
      <c r="AX423" s="11" t="s">
        <v>74</v>
      </c>
      <c r="AY423" s="191" t="s">
        <v>285</v>
      </c>
    </row>
    <row r="424" spans="2:65" s="11" customFormat="1">
      <c r="B424" s="189"/>
      <c r="D424" s="190" t="s">
        <v>292</v>
      </c>
      <c r="E424" s="191" t="s">
        <v>5</v>
      </c>
      <c r="F424" s="192" t="s">
        <v>715</v>
      </c>
      <c r="H424" s="193">
        <v>27.445</v>
      </c>
      <c r="I424" s="194"/>
      <c r="K424" s="398"/>
      <c r="L424" s="189"/>
      <c r="M424" s="195"/>
      <c r="N424" s="196"/>
      <c r="O424" s="196"/>
      <c r="P424" s="196"/>
      <c r="Q424" s="196"/>
      <c r="R424" s="196"/>
      <c r="S424" s="196"/>
      <c r="T424" s="197"/>
      <c r="AT424" s="191" t="s">
        <v>292</v>
      </c>
      <c r="AU424" s="191" t="s">
        <v>84</v>
      </c>
      <c r="AV424" s="11" t="s">
        <v>84</v>
      </c>
      <c r="AW424" s="11" t="s">
        <v>37</v>
      </c>
      <c r="AX424" s="11" t="s">
        <v>74</v>
      </c>
      <c r="AY424" s="191" t="s">
        <v>285</v>
      </c>
    </row>
    <row r="425" spans="2:65" s="13" customFormat="1">
      <c r="B425" s="206"/>
      <c r="D425" s="215" t="s">
        <v>292</v>
      </c>
      <c r="E425" s="219" t="s">
        <v>5</v>
      </c>
      <c r="F425" s="220" t="s">
        <v>310</v>
      </c>
      <c r="H425" s="221">
        <v>267.839</v>
      </c>
      <c r="I425" s="210"/>
      <c r="K425" s="400"/>
      <c r="L425" s="206"/>
      <c r="M425" s="211"/>
      <c r="N425" s="212"/>
      <c r="O425" s="212"/>
      <c r="P425" s="212"/>
      <c r="Q425" s="212"/>
      <c r="R425" s="212"/>
      <c r="S425" s="212"/>
      <c r="T425" s="213"/>
      <c r="AT425" s="214" t="s">
        <v>292</v>
      </c>
      <c r="AU425" s="214" t="s">
        <v>84</v>
      </c>
      <c r="AV425" s="13" t="s">
        <v>291</v>
      </c>
      <c r="AW425" s="13" t="s">
        <v>37</v>
      </c>
      <c r="AX425" s="13" t="s">
        <v>82</v>
      </c>
      <c r="AY425" s="214" t="s">
        <v>285</v>
      </c>
    </row>
    <row r="426" spans="2:65" s="1" customFormat="1" ht="24">
      <c r="B426" s="176"/>
      <c r="C426" s="177" t="s">
        <v>565</v>
      </c>
      <c r="D426" s="177" t="s">
        <v>287</v>
      </c>
      <c r="E426" s="178" t="s">
        <v>716</v>
      </c>
      <c r="F426" s="179" t="s">
        <v>717</v>
      </c>
      <c r="G426" s="180" t="s">
        <v>328</v>
      </c>
      <c r="H426" s="181">
        <v>40</v>
      </c>
      <c r="I426" s="182"/>
      <c r="J426" s="183">
        <f>ROUND(I426*H426,2)</f>
        <v>0</v>
      </c>
      <c r="K426" s="403" t="s">
        <v>5585</v>
      </c>
      <c r="L426" s="42"/>
      <c r="M426" s="184" t="s">
        <v>5</v>
      </c>
      <c r="N426" s="185" t="s">
        <v>45</v>
      </c>
      <c r="O426" s="43"/>
      <c r="P426" s="186">
        <f>O426*H426</f>
        <v>0</v>
      </c>
      <c r="Q426" s="186">
        <v>0</v>
      </c>
      <c r="R426" s="186">
        <f>Q426*H426</f>
        <v>0</v>
      </c>
      <c r="S426" s="186">
        <v>0</v>
      </c>
      <c r="T426" s="187">
        <f>S426*H426</f>
        <v>0</v>
      </c>
      <c r="AR426" s="25" t="s">
        <v>337</v>
      </c>
      <c r="AT426" s="25" t="s">
        <v>287</v>
      </c>
      <c r="AU426" s="25" t="s">
        <v>84</v>
      </c>
      <c r="AY426" s="25" t="s">
        <v>285</v>
      </c>
      <c r="BE426" s="188">
        <f>IF(N426="základní",J426,0)</f>
        <v>0</v>
      </c>
      <c r="BF426" s="188">
        <f>IF(N426="snížená",J426,0)</f>
        <v>0</v>
      </c>
      <c r="BG426" s="188">
        <f>IF(N426="zákl. přenesená",J426,0)</f>
        <v>0</v>
      </c>
      <c r="BH426" s="188">
        <f>IF(N426="sníž. přenesená",J426,0)</f>
        <v>0</v>
      </c>
      <c r="BI426" s="188">
        <f>IF(N426="nulová",J426,0)</f>
        <v>0</v>
      </c>
      <c r="BJ426" s="25" t="s">
        <v>82</v>
      </c>
      <c r="BK426" s="188">
        <f>ROUND(I426*H426,2)</f>
        <v>0</v>
      </c>
      <c r="BL426" s="25" t="s">
        <v>337</v>
      </c>
      <c r="BM426" s="25" t="s">
        <v>718</v>
      </c>
    </row>
    <row r="427" spans="2:65" s="1" customFormat="1">
      <c r="B427" s="176"/>
      <c r="C427" s="177" t="s">
        <v>719</v>
      </c>
      <c r="D427" s="177" t="s">
        <v>287</v>
      </c>
      <c r="E427" s="178" t="s">
        <v>720</v>
      </c>
      <c r="F427" s="179" t="s">
        <v>721</v>
      </c>
      <c r="G427" s="180" t="s">
        <v>328</v>
      </c>
      <c r="H427" s="181">
        <v>113.64100000000001</v>
      </c>
      <c r="I427" s="182"/>
      <c r="J427" s="183">
        <f>ROUND(I427*H427,2)</f>
        <v>0</v>
      </c>
      <c r="K427" s="402" t="s">
        <v>5584</v>
      </c>
      <c r="L427" s="42"/>
      <c r="M427" s="184" t="s">
        <v>5</v>
      </c>
      <c r="N427" s="185" t="s">
        <v>45</v>
      </c>
      <c r="O427" s="43"/>
      <c r="P427" s="186">
        <f>O427*H427</f>
        <v>0</v>
      </c>
      <c r="Q427" s="186">
        <v>0</v>
      </c>
      <c r="R427" s="186">
        <f>Q427*H427</f>
        <v>0</v>
      </c>
      <c r="S427" s="186">
        <v>0</v>
      </c>
      <c r="T427" s="187">
        <f>S427*H427</f>
        <v>0</v>
      </c>
      <c r="AR427" s="25" t="s">
        <v>337</v>
      </c>
      <c r="AT427" s="25" t="s">
        <v>287</v>
      </c>
      <c r="AU427" s="25" t="s">
        <v>84</v>
      </c>
      <c r="AY427" s="25" t="s">
        <v>285</v>
      </c>
      <c r="BE427" s="188">
        <f>IF(N427="základní",J427,0)</f>
        <v>0</v>
      </c>
      <c r="BF427" s="188">
        <f>IF(N427="snížená",J427,0)</f>
        <v>0</v>
      </c>
      <c r="BG427" s="188">
        <f>IF(N427="zákl. přenesená",J427,0)</f>
        <v>0</v>
      </c>
      <c r="BH427" s="188">
        <f>IF(N427="sníž. přenesená",J427,0)</f>
        <v>0</v>
      </c>
      <c r="BI427" s="188">
        <f>IF(N427="nulová",J427,0)</f>
        <v>0</v>
      </c>
      <c r="BJ427" s="25" t="s">
        <v>82</v>
      </c>
      <c r="BK427" s="188">
        <f>ROUND(I427*H427,2)</f>
        <v>0</v>
      </c>
      <c r="BL427" s="25" t="s">
        <v>337</v>
      </c>
      <c r="BM427" s="25" t="s">
        <v>722</v>
      </c>
    </row>
    <row r="428" spans="2:65" s="11" customFormat="1">
      <c r="B428" s="189"/>
      <c r="D428" s="215" t="s">
        <v>292</v>
      </c>
      <c r="E428" s="216" t="s">
        <v>5</v>
      </c>
      <c r="F428" s="217" t="s">
        <v>367</v>
      </c>
      <c r="H428" s="218">
        <v>113.64100000000001</v>
      </c>
      <c r="I428" s="194"/>
      <c r="K428" s="398"/>
      <c r="L428" s="189"/>
      <c r="M428" s="195"/>
      <c r="N428" s="196"/>
      <c r="O428" s="196"/>
      <c r="P428" s="196"/>
      <c r="Q428" s="196"/>
      <c r="R428" s="196"/>
      <c r="S428" s="196"/>
      <c r="T428" s="197"/>
      <c r="AT428" s="191" t="s">
        <v>292</v>
      </c>
      <c r="AU428" s="191" t="s">
        <v>84</v>
      </c>
      <c r="AV428" s="11" t="s">
        <v>84</v>
      </c>
      <c r="AW428" s="11" t="s">
        <v>37</v>
      </c>
      <c r="AX428" s="11" t="s">
        <v>82</v>
      </c>
      <c r="AY428" s="191" t="s">
        <v>285</v>
      </c>
    </row>
    <row r="429" spans="2:65" s="1" customFormat="1" ht="24">
      <c r="B429" s="176"/>
      <c r="C429" s="177" t="s">
        <v>568</v>
      </c>
      <c r="D429" s="177" t="s">
        <v>287</v>
      </c>
      <c r="E429" s="178" t="s">
        <v>723</v>
      </c>
      <c r="F429" s="179" t="s">
        <v>724</v>
      </c>
      <c r="G429" s="180" t="s">
        <v>674</v>
      </c>
      <c r="H429" s="181">
        <v>1.518</v>
      </c>
      <c r="I429" s="182"/>
      <c r="J429" s="183">
        <f>ROUND(I429*H429,2)</f>
        <v>0</v>
      </c>
      <c r="K429" s="403" t="s">
        <v>5585</v>
      </c>
      <c r="L429" s="42"/>
      <c r="M429" s="184" t="s">
        <v>5</v>
      </c>
      <c r="N429" s="185" t="s">
        <v>45</v>
      </c>
      <c r="O429" s="43"/>
      <c r="P429" s="186">
        <f>O429*H429</f>
        <v>0</v>
      </c>
      <c r="Q429" s="186">
        <v>0</v>
      </c>
      <c r="R429" s="186">
        <f>Q429*H429</f>
        <v>0</v>
      </c>
      <c r="S429" s="186">
        <v>0</v>
      </c>
      <c r="T429" s="187">
        <f>S429*H429</f>
        <v>0</v>
      </c>
      <c r="AR429" s="25" t="s">
        <v>337</v>
      </c>
      <c r="AT429" s="25" t="s">
        <v>287</v>
      </c>
      <c r="AU429" s="25" t="s">
        <v>84</v>
      </c>
      <c r="AY429" s="25" t="s">
        <v>285</v>
      </c>
      <c r="BE429" s="188">
        <f>IF(N429="základní",J429,0)</f>
        <v>0</v>
      </c>
      <c r="BF429" s="188">
        <f>IF(N429="snížená",J429,0)</f>
        <v>0</v>
      </c>
      <c r="BG429" s="188">
        <f>IF(N429="zákl. přenesená",J429,0)</f>
        <v>0</v>
      </c>
      <c r="BH429" s="188">
        <f>IF(N429="sníž. přenesená",J429,0)</f>
        <v>0</v>
      </c>
      <c r="BI429" s="188">
        <f>IF(N429="nulová",J429,0)</f>
        <v>0</v>
      </c>
      <c r="BJ429" s="25" t="s">
        <v>82</v>
      </c>
      <c r="BK429" s="188">
        <f>ROUND(I429*H429,2)</f>
        <v>0</v>
      </c>
      <c r="BL429" s="25" t="s">
        <v>337</v>
      </c>
      <c r="BM429" s="25" t="s">
        <v>725</v>
      </c>
    </row>
    <row r="430" spans="2:65" s="10" customFormat="1" ht="14.4">
      <c r="B430" s="162"/>
      <c r="D430" s="173" t="s">
        <v>73</v>
      </c>
      <c r="E430" s="174" t="s">
        <v>726</v>
      </c>
      <c r="F430" s="174" t="s">
        <v>727</v>
      </c>
      <c r="I430" s="165"/>
      <c r="J430" s="175">
        <f>BK430</f>
        <v>0</v>
      </c>
      <c r="K430" s="401"/>
      <c r="L430" s="162"/>
      <c r="M430" s="167"/>
      <c r="N430" s="168"/>
      <c r="O430" s="168"/>
      <c r="P430" s="169">
        <f>SUM(P431:P454)</f>
        <v>0</v>
      </c>
      <c r="Q430" s="168"/>
      <c r="R430" s="169">
        <f>SUM(R431:R454)</f>
        <v>0</v>
      </c>
      <c r="S430" s="168"/>
      <c r="T430" s="170">
        <f>SUM(T431:T454)</f>
        <v>0</v>
      </c>
      <c r="AR430" s="163" t="s">
        <v>84</v>
      </c>
      <c r="AT430" s="171" t="s">
        <v>73</v>
      </c>
      <c r="AU430" s="171" t="s">
        <v>82</v>
      </c>
      <c r="AY430" s="163" t="s">
        <v>285</v>
      </c>
      <c r="BK430" s="172">
        <f>SUM(BK431:BK454)</f>
        <v>0</v>
      </c>
    </row>
    <row r="431" spans="2:65" s="1" customFormat="1" ht="24">
      <c r="B431" s="176"/>
      <c r="C431" s="177" t="s">
        <v>728</v>
      </c>
      <c r="D431" s="177" t="s">
        <v>287</v>
      </c>
      <c r="E431" s="178" t="s">
        <v>729</v>
      </c>
      <c r="F431" s="179" t="s">
        <v>730</v>
      </c>
      <c r="G431" s="180" t="s">
        <v>328</v>
      </c>
      <c r="H431" s="181">
        <v>260</v>
      </c>
      <c r="I431" s="182"/>
      <c r="J431" s="183">
        <f>ROUND(I431*H431,2)</f>
        <v>0</v>
      </c>
      <c r="K431" s="403" t="s">
        <v>5585</v>
      </c>
      <c r="L431" s="42"/>
      <c r="M431" s="184" t="s">
        <v>5</v>
      </c>
      <c r="N431" s="185" t="s">
        <v>45</v>
      </c>
      <c r="O431" s="43"/>
      <c r="P431" s="186">
        <f>O431*H431</f>
        <v>0</v>
      </c>
      <c r="Q431" s="186">
        <v>0</v>
      </c>
      <c r="R431" s="186">
        <f>Q431*H431</f>
        <v>0</v>
      </c>
      <c r="S431" s="186">
        <v>0</v>
      </c>
      <c r="T431" s="187">
        <f>S431*H431</f>
        <v>0</v>
      </c>
      <c r="AR431" s="25" t="s">
        <v>337</v>
      </c>
      <c r="AT431" s="25" t="s">
        <v>287</v>
      </c>
      <c r="AU431" s="25" t="s">
        <v>84</v>
      </c>
      <c r="AY431" s="25" t="s">
        <v>285</v>
      </c>
      <c r="BE431" s="188">
        <f>IF(N431="základní",J431,0)</f>
        <v>0</v>
      </c>
      <c r="BF431" s="188">
        <f>IF(N431="snížená",J431,0)</f>
        <v>0</v>
      </c>
      <c r="BG431" s="188">
        <f>IF(N431="zákl. přenesená",J431,0)</f>
        <v>0</v>
      </c>
      <c r="BH431" s="188">
        <f>IF(N431="sníž. přenesená",J431,0)</f>
        <v>0</v>
      </c>
      <c r="BI431" s="188">
        <f>IF(N431="nulová",J431,0)</f>
        <v>0</v>
      </c>
      <c r="BJ431" s="25" t="s">
        <v>82</v>
      </c>
      <c r="BK431" s="188">
        <f>ROUND(I431*H431,2)</f>
        <v>0</v>
      </c>
      <c r="BL431" s="25" t="s">
        <v>337</v>
      </c>
      <c r="BM431" s="25" t="s">
        <v>731</v>
      </c>
    </row>
    <row r="432" spans="2:65" s="1" customFormat="1" ht="24">
      <c r="B432" s="176"/>
      <c r="C432" s="177" t="s">
        <v>572</v>
      </c>
      <c r="D432" s="177" t="s">
        <v>287</v>
      </c>
      <c r="E432" s="178" t="s">
        <v>732</v>
      </c>
      <c r="F432" s="179" t="s">
        <v>733</v>
      </c>
      <c r="G432" s="180" t="s">
        <v>328</v>
      </c>
      <c r="H432" s="181">
        <v>112.7</v>
      </c>
      <c r="I432" s="182"/>
      <c r="J432" s="183">
        <f>ROUND(I432*H432,2)</f>
        <v>0</v>
      </c>
      <c r="K432" s="403" t="s">
        <v>5585</v>
      </c>
      <c r="L432" s="42"/>
      <c r="M432" s="184" t="s">
        <v>5</v>
      </c>
      <c r="N432" s="185" t="s">
        <v>45</v>
      </c>
      <c r="O432" s="43"/>
      <c r="P432" s="186">
        <f>O432*H432</f>
        <v>0</v>
      </c>
      <c r="Q432" s="186">
        <v>0</v>
      </c>
      <c r="R432" s="186">
        <f>Q432*H432</f>
        <v>0</v>
      </c>
      <c r="S432" s="186">
        <v>0</v>
      </c>
      <c r="T432" s="187">
        <f>S432*H432</f>
        <v>0</v>
      </c>
      <c r="AR432" s="25" t="s">
        <v>337</v>
      </c>
      <c r="AT432" s="25" t="s">
        <v>287</v>
      </c>
      <c r="AU432" s="25" t="s">
        <v>84</v>
      </c>
      <c r="AY432" s="25" t="s">
        <v>285</v>
      </c>
      <c r="BE432" s="188">
        <f>IF(N432="základní",J432,0)</f>
        <v>0</v>
      </c>
      <c r="BF432" s="188">
        <f>IF(N432="snížená",J432,0)</f>
        <v>0</v>
      </c>
      <c r="BG432" s="188">
        <f>IF(N432="zákl. přenesená",J432,0)</f>
        <v>0</v>
      </c>
      <c r="BH432" s="188">
        <f>IF(N432="sníž. přenesená",J432,0)</f>
        <v>0</v>
      </c>
      <c r="BI432" s="188">
        <f>IF(N432="nulová",J432,0)</f>
        <v>0</v>
      </c>
      <c r="BJ432" s="25" t="s">
        <v>82</v>
      </c>
      <c r="BK432" s="188">
        <f>ROUND(I432*H432,2)</f>
        <v>0</v>
      </c>
      <c r="BL432" s="25" t="s">
        <v>337</v>
      </c>
      <c r="BM432" s="25" t="s">
        <v>734</v>
      </c>
    </row>
    <row r="433" spans="2:65" s="1" customFormat="1" ht="24">
      <c r="B433" s="176"/>
      <c r="C433" s="177" t="s">
        <v>735</v>
      </c>
      <c r="D433" s="177" t="s">
        <v>287</v>
      </c>
      <c r="E433" s="178" t="s">
        <v>736</v>
      </c>
      <c r="F433" s="179" t="s">
        <v>737</v>
      </c>
      <c r="G433" s="180" t="s">
        <v>328</v>
      </c>
      <c r="H433" s="181">
        <v>112.8</v>
      </c>
      <c r="I433" s="182"/>
      <c r="J433" s="183">
        <f>ROUND(I433*H433,2)</f>
        <v>0</v>
      </c>
      <c r="K433" s="403" t="s">
        <v>5585</v>
      </c>
      <c r="L433" s="42"/>
      <c r="M433" s="184" t="s">
        <v>5</v>
      </c>
      <c r="N433" s="185" t="s">
        <v>45</v>
      </c>
      <c r="O433" s="43"/>
      <c r="P433" s="186">
        <f>O433*H433</f>
        <v>0</v>
      </c>
      <c r="Q433" s="186">
        <v>0</v>
      </c>
      <c r="R433" s="186">
        <f>Q433*H433</f>
        <v>0</v>
      </c>
      <c r="S433" s="186">
        <v>0</v>
      </c>
      <c r="T433" s="187">
        <f>S433*H433</f>
        <v>0</v>
      </c>
      <c r="AR433" s="25" t="s">
        <v>337</v>
      </c>
      <c r="AT433" s="25" t="s">
        <v>287</v>
      </c>
      <c r="AU433" s="25" t="s">
        <v>84</v>
      </c>
      <c r="AY433" s="25" t="s">
        <v>285</v>
      </c>
      <c r="BE433" s="188">
        <f>IF(N433="základní",J433,0)</f>
        <v>0</v>
      </c>
      <c r="BF433" s="188">
        <f>IF(N433="snížená",J433,0)</f>
        <v>0</v>
      </c>
      <c r="BG433" s="188">
        <f>IF(N433="zákl. přenesená",J433,0)</f>
        <v>0</v>
      </c>
      <c r="BH433" s="188">
        <f>IF(N433="sníž. přenesená",J433,0)</f>
        <v>0</v>
      </c>
      <c r="BI433" s="188">
        <f>IF(N433="nulová",J433,0)</f>
        <v>0</v>
      </c>
      <c r="BJ433" s="25" t="s">
        <v>82</v>
      </c>
      <c r="BK433" s="188">
        <f>ROUND(I433*H433,2)</f>
        <v>0</v>
      </c>
      <c r="BL433" s="25" t="s">
        <v>337</v>
      </c>
      <c r="BM433" s="25" t="s">
        <v>738</v>
      </c>
    </row>
    <row r="434" spans="2:65" s="1" customFormat="1" ht="24">
      <c r="B434" s="176"/>
      <c r="C434" s="177" t="s">
        <v>575</v>
      </c>
      <c r="D434" s="177" t="s">
        <v>287</v>
      </c>
      <c r="E434" s="178" t="s">
        <v>739</v>
      </c>
      <c r="F434" s="179" t="s">
        <v>740</v>
      </c>
      <c r="G434" s="180" t="s">
        <v>328</v>
      </c>
      <c r="H434" s="181">
        <v>566.39</v>
      </c>
      <c r="I434" s="182"/>
      <c r="J434" s="183">
        <f>ROUND(I434*H434,2)</f>
        <v>0</v>
      </c>
      <c r="K434" s="403" t="s">
        <v>5585</v>
      </c>
      <c r="L434" s="42"/>
      <c r="M434" s="184" t="s">
        <v>5</v>
      </c>
      <c r="N434" s="185" t="s">
        <v>45</v>
      </c>
      <c r="O434" s="43"/>
      <c r="P434" s="186">
        <f>O434*H434</f>
        <v>0</v>
      </c>
      <c r="Q434" s="186">
        <v>0</v>
      </c>
      <c r="R434" s="186">
        <f>Q434*H434</f>
        <v>0</v>
      </c>
      <c r="S434" s="186">
        <v>0</v>
      </c>
      <c r="T434" s="187">
        <f>S434*H434</f>
        <v>0</v>
      </c>
      <c r="AR434" s="25" t="s">
        <v>337</v>
      </c>
      <c r="AT434" s="25" t="s">
        <v>287</v>
      </c>
      <c r="AU434" s="25" t="s">
        <v>84</v>
      </c>
      <c r="AY434" s="25" t="s">
        <v>285</v>
      </c>
      <c r="BE434" s="188">
        <f>IF(N434="základní",J434,0)</f>
        <v>0</v>
      </c>
      <c r="BF434" s="188">
        <f>IF(N434="snížená",J434,0)</f>
        <v>0</v>
      </c>
      <c r="BG434" s="188">
        <f>IF(N434="zákl. přenesená",J434,0)</f>
        <v>0</v>
      </c>
      <c r="BH434" s="188">
        <f>IF(N434="sníž. přenesená",J434,0)</f>
        <v>0</v>
      </c>
      <c r="BI434" s="188">
        <f>IF(N434="nulová",J434,0)</f>
        <v>0</v>
      </c>
      <c r="BJ434" s="25" t="s">
        <v>82</v>
      </c>
      <c r="BK434" s="188">
        <f>ROUND(I434*H434,2)</f>
        <v>0</v>
      </c>
      <c r="BL434" s="25" t="s">
        <v>337</v>
      </c>
      <c r="BM434" s="25" t="s">
        <v>741</v>
      </c>
    </row>
    <row r="435" spans="2:65" s="11" customFormat="1">
      <c r="B435" s="189"/>
      <c r="D435" s="190" t="s">
        <v>292</v>
      </c>
      <c r="E435" s="191" t="s">
        <v>5</v>
      </c>
      <c r="F435" s="192" t="s">
        <v>742</v>
      </c>
      <c r="H435" s="193">
        <v>193.59</v>
      </c>
      <c r="I435" s="194"/>
      <c r="K435" s="398" t="s">
        <v>121</v>
      </c>
      <c r="L435" s="189"/>
      <c r="M435" s="195"/>
      <c r="N435" s="196"/>
      <c r="O435" s="196"/>
      <c r="P435" s="196"/>
      <c r="Q435" s="196"/>
      <c r="R435" s="196"/>
      <c r="S435" s="196"/>
      <c r="T435" s="197"/>
      <c r="AT435" s="191" t="s">
        <v>292</v>
      </c>
      <c r="AU435" s="191" t="s">
        <v>84</v>
      </c>
      <c r="AV435" s="11" t="s">
        <v>84</v>
      </c>
      <c r="AW435" s="11" t="s">
        <v>37</v>
      </c>
      <c r="AX435" s="11" t="s">
        <v>74</v>
      </c>
      <c r="AY435" s="191" t="s">
        <v>285</v>
      </c>
    </row>
    <row r="436" spans="2:65" s="11" customFormat="1">
      <c r="B436" s="189"/>
      <c r="D436" s="190" t="s">
        <v>292</v>
      </c>
      <c r="E436" s="191" t="s">
        <v>5</v>
      </c>
      <c r="F436" s="192" t="s">
        <v>743</v>
      </c>
      <c r="H436" s="193">
        <v>112.8</v>
      </c>
      <c r="I436" s="194"/>
      <c r="K436" s="398"/>
      <c r="L436" s="189"/>
      <c r="M436" s="195"/>
      <c r="N436" s="196"/>
      <c r="O436" s="196"/>
      <c r="P436" s="196"/>
      <c r="Q436" s="196"/>
      <c r="R436" s="196"/>
      <c r="S436" s="196"/>
      <c r="T436" s="197"/>
      <c r="AT436" s="191" t="s">
        <v>292</v>
      </c>
      <c r="AU436" s="191" t="s">
        <v>84</v>
      </c>
      <c r="AV436" s="11" t="s">
        <v>84</v>
      </c>
      <c r="AW436" s="11" t="s">
        <v>37</v>
      </c>
      <c r="AX436" s="11" t="s">
        <v>74</v>
      </c>
      <c r="AY436" s="191" t="s">
        <v>285</v>
      </c>
    </row>
    <row r="437" spans="2:65" s="11" customFormat="1">
      <c r="B437" s="189"/>
      <c r="D437" s="190" t="s">
        <v>292</v>
      </c>
      <c r="E437" s="191" t="s">
        <v>5</v>
      </c>
      <c r="F437" s="192" t="s">
        <v>744</v>
      </c>
      <c r="H437" s="193">
        <v>260</v>
      </c>
      <c r="I437" s="194"/>
      <c r="K437" s="398"/>
      <c r="L437" s="189"/>
      <c r="M437" s="195"/>
      <c r="N437" s="196"/>
      <c r="O437" s="196"/>
      <c r="P437" s="196"/>
      <c r="Q437" s="196"/>
      <c r="R437" s="196"/>
      <c r="S437" s="196"/>
      <c r="T437" s="197"/>
      <c r="AT437" s="191" t="s">
        <v>292</v>
      </c>
      <c r="AU437" s="191" t="s">
        <v>84</v>
      </c>
      <c r="AV437" s="11" t="s">
        <v>84</v>
      </c>
      <c r="AW437" s="11" t="s">
        <v>37</v>
      </c>
      <c r="AX437" s="11" t="s">
        <v>74</v>
      </c>
      <c r="AY437" s="191" t="s">
        <v>285</v>
      </c>
    </row>
    <row r="438" spans="2:65" s="13" customFormat="1">
      <c r="B438" s="206"/>
      <c r="D438" s="215" t="s">
        <v>292</v>
      </c>
      <c r="E438" s="219" t="s">
        <v>5</v>
      </c>
      <c r="F438" s="220" t="s">
        <v>310</v>
      </c>
      <c r="H438" s="221">
        <v>566.39</v>
      </c>
      <c r="I438" s="210"/>
      <c r="K438" s="400"/>
      <c r="L438" s="206"/>
      <c r="M438" s="211"/>
      <c r="N438" s="212"/>
      <c r="O438" s="212"/>
      <c r="P438" s="212"/>
      <c r="Q438" s="212"/>
      <c r="R438" s="212"/>
      <c r="S438" s="212"/>
      <c r="T438" s="213"/>
      <c r="AT438" s="214" t="s">
        <v>292</v>
      </c>
      <c r="AU438" s="214" t="s">
        <v>84</v>
      </c>
      <c r="AV438" s="13" t="s">
        <v>291</v>
      </c>
      <c r="AW438" s="13" t="s">
        <v>37</v>
      </c>
      <c r="AX438" s="13" t="s">
        <v>82</v>
      </c>
      <c r="AY438" s="214" t="s">
        <v>285</v>
      </c>
    </row>
    <row r="439" spans="2:65" s="1" customFormat="1" ht="24">
      <c r="B439" s="176"/>
      <c r="C439" s="177" t="s">
        <v>745</v>
      </c>
      <c r="D439" s="177" t="s">
        <v>287</v>
      </c>
      <c r="E439" s="178" t="s">
        <v>746</v>
      </c>
      <c r="F439" s="179" t="s">
        <v>747</v>
      </c>
      <c r="G439" s="180" t="s">
        <v>328</v>
      </c>
      <c r="H439" s="181">
        <v>117</v>
      </c>
      <c r="I439" s="182"/>
      <c r="J439" s="183">
        <f>ROUND(I439*H439,2)</f>
        <v>0</v>
      </c>
      <c r="K439" s="403" t="s">
        <v>5585</v>
      </c>
      <c r="L439" s="42"/>
      <c r="M439" s="184" t="s">
        <v>5</v>
      </c>
      <c r="N439" s="185" t="s">
        <v>45</v>
      </c>
      <c r="O439" s="43"/>
      <c r="P439" s="186">
        <f>O439*H439</f>
        <v>0</v>
      </c>
      <c r="Q439" s="186">
        <v>0</v>
      </c>
      <c r="R439" s="186">
        <f>Q439*H439</f>
        <v>0</v>
      </c>
      <c r="S439" s="186">
        <v>0</v>
      </c>
      <c r="T439" s="187">
        <f>S439*H439</f>
        <v>0</v>
      </c>
      <c r="AR439" s="25" t="s">
        <v>337</v>
      </c>
      <c r="AT439" s="25" t="s">
        <v>287</v>
      </c>
      <c r="AU439" s="25" t="s">
        <v>84</v>
      </c>
      <c r="AY439" s="25" t="s">
        <v>285</v>
      </c>
      <c r="BE439" s="188">
        <f>IF(N439="základní",J439,0)</f>
        <v>0</v>
      </c>
      <c r="BF439" s="188">
        <f>IF(N439="snížená",J439,0)</f>
        <v>0</v>
      </c>
      <c r="BG439" s="188">
        <f>IF(N439="zákl. přenesená",J439,0)</f>
        <v>0</v>
      </c>
      <c r="BH439" s="188">
        <f>IF(N439="sníž. přenesená",J439,0)</f>
        <v>0</v>
      </c>
      <c r="BI439" s="188">
        <f>IF(N439="nulová",J439,0)</f>
        <v>0</v>
      </c>
      <c r="BJ439" s="25" t="s">
        <v>82</v>
      </c>
      <c r="BK439" s="188">
        <f>ROUND(I439*H439,2)</f>
        <v>0</v>
      </c>
      <c r="BL439" s="25" t="s">
        <v>337</v>
      </c>
      <c r="BM439" s="25" t="s">
        <v>748</v>
      </c>
    </row>
    <row r="440" spans="2:65" s="1" customFormat="1" ht="24">
      <c r="B440" s="176"/>
      <c r="C440" s="177" t="s">
        <v>581</v>
      </c>
      <c r="D440" s="177" t="s">
        <v>287</v>
      </c>
      <c r="E440" s="178" t="s">
        <v>749</v>
      </c>
      <c r="F440" s="179" t="s">
        <v>750</v>
      </c>
      <c r="G440" s="180" t="s">
        <v>328</v>
      </c>
      <c r="H440" s="181">
        <v>120.68</v>
      </c>
      <c r="I440" s="182"/>
      <c r="J440" s="183">
        <f>ROUND(I440*H440,2)</f>
        <v>0</v>
      </c>
      <c r="K440" s="403" t="s">
        <v>5585</v>
      </c>
      <c r="L440" s="42"/>
      <c r="M440" s="184" t="s">
        <v>5</v>
      </c>
      <c r="N440" s="185" t="s">
        <v>45</v>
      </c>
      <c r="O440" s="43"/>
      <c r="P440" s="186">
        <f>O440*H440</f>
        <v>0</v>
      </c>
      <c r="Q440" s="186">
        <v>0</v>
      </c>
      <c r="R440" s="186">
        <f>Q440*H440</f>
        <v>0</v>
      </c>
      <c r="S440" s="186">
        <v>0</v>
      </c>
      <c r="T440" s="187">
        <f>S440*H440</f>
        <v>0</v>
      </c>
      <c r="AR440" s="25" t="s">
        <v>337</v>
      </c>
      <c r="AT440" s="25" t="s">
        <v>287</v>
      </c>
      <c r="AU440" s="25" t="s">
        <v>84</v>
      </c>
      <c r="AY440" s="25" t="s">
        <v>285</v>
      </c>
      <c r="BE440" s="188">
        <f>IF(N440="základní",J440,0)</f>
        <v>0</v>
      </c>
      <c r="BF440" s="188">
        <f>IF(N440="snížená",J440,0)</f>
        <v>0</v>
      </c>
      <c r="BG440" s="188">
        <f>IF(N440="zákl. přenesená",J440,0)</f>
        <v>0</v>
      </c>
      <c r="BH440" s="188">
        <f>IF(N440="sníž. přenesená",J440,0)</f>
        <v>0</v>
      </c>
      <c r="BI440" s="188">
        <f>IF(N440="nulová",J440,0)</f>
        <v>0</v>
      </c>
      <c r="BJ440" s="25" t="s">
        <v>82</v>
      </c>
      <c r="BK440" s="188">
        <f>ROUND(I440*H440,2)</f>
        <v>0</v>
      </c>
      <c r="BL440" s="25" t="s">
        <v>337</v>
      </c>
      <c r="BM440" s="25" t="s">
        <v>751</v>
      </c>
    </row>
    <row r="441" spans="2:65" s="11" customFormat="1">
      <c r="B441" s="189"/>
      <c r="D441" s="190" t="s">
        <v>292</v>
      </c>
      <c r="E441" s="191" t="s">
        <v>5</v>
      </c>
      <c r="F441" s="192" t="s">
        <v>752</v>
      </c>
      <c r="H441" s="193">
        <v>97.8</v>
      </c>
      <c r="I441" s="194"/>
      <c r="K441" s="398"/>
      <c r="L441" s="189"/>
      <c r="M441" s="195"/>
      <c r="N441" s="196"/>
      <c r="O441" s="196"/>
      <c r="P441" s="196"/>
      <c r="Q441" s="196"/>
      <c r="R441" s="196"/>
      <c r="S441" s="196"/>
      <c r="T441" s="197"/>
      <c r="AT441" s="191" t="s">
        <v>292</v>
      </c>
      <c r="AU441" s="191" t="s">
        <v>84</v>
      </c>
      <c r="AV441" s="11" t="s">
        <v>84</v>
      </c>
      <c r="AW441" s="11" t="s">
        <v>37</v>
      </c>
      <c r="AX441" s="11" t="s">
        <v>74</v>
      </c>
      <c r="AY441" s="191" t="s">
        <v>285</v>
      </c>
    </row>
    <row r="442" spans="2:65" s="11" customFormat="1">
      <c r="B442" s="189"/>
      <c r="D442" s="190" t="s">
        <v>292</v>
      </c>
      <c r="E442" s="191" t="s">
        <v>5</v>
      </c>
      <c r="F442" s="192" t="s">
        <v>395</v>
      </c>
      <c r="H442" s="193">
        <v>22.88</v>
      </c>
      <c r="I442" s="194"/>
      <c r="K442" s="398"/>
      <c r="L442" s="189"/>
      <c r="M442" s="195"/>
      <c r="N442" s="196"/>
      <c r="O442" s="196"/>
      <c r="P442" s="196"/>
      <c r="Q442" s="196"/>
      <c r="R442" s="196"/>
      <c r="S442" s="196"/>
      <c r="T442" s="197"/>
      <c r="AT442" s="191" t="s">
        <v>292</v>
      </c>
      <c r="AU442" s="191" t="s">
        <v>84</v>
      </c>
      <c r="AV442" s="11" t="s">
        <v>84</v>
      </c>
      <c r="AW442" s="11" t="s">
        <v>37</v>
      </c>
      <c r="AX442" s="11" t="s">
        <v>74</v>
      </c>
      <c r="AY442" s="191" t="s">
        <v>285</v>
      </c>
    </row>
    <row r="443" spans="2:65" s="13" customFormat="1">
      <c r="B443" s="206"/>
      <c r="D443" s="215" t="s">
        <v>292</v>
      </c>
      <c r="E443" s="219" t="s">
        <v>5</v>
      </c>
      <c r="F443" s="220" t="s">
        <v>310</v>
      </c>
      <c r="H443" s="221">
        <v>120.68</v>
      </c>
      <c r="I443" s="210"/>
      <c r="K443" s="400"/>
      <c r="L443" s="206"/>
      <c r="M443" s="211"/>
      <c r="N443" s="212"/>
      <c r="O443" s="212"/>
      <c r="P443" s="212"/>
      <c r="Q443" s="212"/>
      <c r="R443" s="212"/>
      <c r="S443" s="212"/>
      <c r="T443" s="213"/>
      <c r="AT443" s="214" t="s">
        <v>292</v>
      </c>
      <c r="AU443" s="214" t="s">
        <v>84</v>
      </c>
      <c r="AV443" s="13" t="s">
        <v>291</v>
      </c>
      <c r="AW443" s="13" t="s">
        <v>37</v>
      </c>
      <c r="AX443" s="13" t="s">
        <v>82</v>
      </c>
      <c r="AY443" s="214" t="s">
        <v>285</v>
      </c>
    </row>
    <row r="444" spans="2:65" s="1" customFormat="1">
      <c r="B444" s="176"/>
      <c r="C444" s="177" t="s">
        <v>753</v>
      </c>
      <c r="D444" s="177" t="s">
        <v>287</v>
      </c>
      <c r="E444" s="178" t="s">
        <v>754</v>
      </c>
      <c r="F444" s="179" t="s">
        <v>755</v>
      </c>
      <c r="G444" s="180" t="s">
        <v>318</v>
      </c>
      <c r="H444" s="181">
        <v>128</v>
      </c>
      <c r="I444" s="182"/>
      <c r="J444" s="183">
        <f>ROUND(I444*H444,2)</f>
        <v>0</v>
      </c>
      <c r="K444" s="403" t="s">
        <v>5584</v>
      </c>
      <c r="L444" s="42"/>
      <c r="M444" s="184" t="s">
        <v>5</v>
      </c>
      <c r="N444" s="185" t="s">
        <v>45</v>
      </c>
      <c r="O444" s="43"/>
      <c r="P444" s="186">
        <f>O444*H444</f>
        <v>0</v>
      </c>
      <c r="Q444" s="186">
        <v>0</v>
      </c>
      <c r="R444" s="186">
        <f>Q444*H444</f>
        <v>0</v>
      </c>
      <c r="S444" s="186">
        <v>0</v>
      </c>
      <c r="T444" s="187">
        <f>S444*H444</f>
        <v>0</v>
      </c>
      <c r="AR444" s="25" t="s">
        <v>337</v>
      </c>
      <c r="AT444" s="25" t="s">
        <v>287</v>
      </c>
      <c r="AU444" s="25" t="s">
        <v>84</v>
      </c>
      <c r="AY444" s="25" t="s">
        <v>285</v>
      </c>
      <c r="BE444" s="188">
        <f>IF(N444="základní",J444,0)</f>
        <v>0</v>
      </c>
      <c r="BF444" s="188">
        <f>IF(N444="snížená",J444,0)</f>
        <v>0</v>
      </c>
      <c r="BG444" s="188">
        <f>IF(N444="zákl. přenesená",J444,0)</f>
        <v>0</v>
      </c>
      <c r="BH444" s="188">
        <f>IF(N444="sníž. přenesená",J444,0)</f>
        <v>0</v>
      </c>
      <c r="BI444" s="188">
        <f>IF(N444="nulová",J444,0)</f>
        <v>0</v>
      </c>
      <c r="BJ444" s="25" t="s">
        <v>82</v>
      </c>
      <c r="BK444" s="188">
        <f>ROUND(I444*H444,2)</f>
        <v>0</v>
      </c>
      <c r="BL444" s="25" t="s">
        <v>337</v>
      </c>
      <c r="BM444" s="25" t="s">
        <v>756</v>
      </c>
    </row>
    <row r="445" spans="2:65" s="1" customFormat="1" ht="24">
      <c r="B445" s="176"/>
      <c r="C445" s="230" t="s">
        <v>588</v>
      </c>
      <c r="D445" s="230" t="s">
        <v>757</v>
      </c>
      <c r="E445" s="231" t="s">
        <v>758</v>
      </c>
      <c r="F445" s="232" t="s">
        <v>759</v>
      </c>
      <c r="G445" s="233" t="s">
        <v>328</v>
      </c>
      <c r="H445" s="234">
        <v>118.44</v>
      </c>
      <c r="I445" s="235"/>
      <c r="J445" s="236">
        <f>ROUND(I445*H445,2)</f>
        <v>0</v>
      </c>
      <c r="K445" s="397" t="s">
        <v>5586</v>
      </c>
      <c r="L445" s="237"/>
      <c r="M445" s="238" t="s">
        <v>5</v>
      </c>
      <c r="N445" s="239" t="s">
        <v>45</v>
      </c>
      <c r="O445" s="43"/>
      <c r="P445" s="186">
        <f>O445*H445</f>
        <v>0</v>
      </c>
      <c r="Q445" s="186">
        <v>0</v>
      </c>
      <c r="R445" s="186">
        <f>Q445*H445</f>
        <v>0</v>
      </c>
      <c r="S445" s="186">
        <v>0</v>
      </c>
      <c r="T445" s="187">
        <f>S445*H445</f>
        <v>0</v>
      </c>
      <c r="AR445" s="25" t="s">
        <v>401</v>
      </c>
      <c r="AT445" s="25" t="s">
        <v>757</v>
      </c>
      <c r="AU445" s="25" t="s">
        <v>84</v>
      </c>
      <c r="AY445" s="25" t="s">
        <v>285</v>
      </c>
      <c r="BE445" s="188">
        <f>IF(N445="základní",J445,0)</f>
        <v>0</v>
      </c>
      <c r="BF445" s="188">
        <f>IF(N445="snížená",J445,0)</f>
        <v>0</v>
      </c>
      <c r="BG445" s="188">
        <f>IF(N445="zákl. přenesená",J445,0)</f>
        <v>0</v>
      </c>
      <c r="BH445" s="188">
        <f>IF(N445="sníž. přenesená",J445,0)</f>
        <v>0</v>
      </c>
      <c r="BI445" s="188">
        <f>IF(N445="nulová",J445,0)</f>
        <v>0</v>
      </c>
      <c r="BJ445" s="25" t="s">
        <v>82</v>
      </c>
      <c r="BK445" s="188">
        <f>ROUND(I445*H445,2)</f>
        <v>0</v>
      </c>
      <c r="BL445" s="25" t="s">
        <v>337</v>
      </c>
      <c r="BM445" s="25" t="s">
        <v>760</v>
      </c>
    </row>
    <row r="446" spans="2:65" s="11" customFormat="1">
      <c r="B446" s="189"/>
      <c r="D446" s="215" t="s">
        <v>292</v>
      </c>
      <c r="E446" s="216" t="s">
        <v>5</v>
      </c>
      <c r="F446" s="217" t="s">
        <v>761</v>
      </c>
      <c r="H446" s="218">
        <v>118.44</v>
      </c>
      <c r="I446" s="194"/>
      <c r="K446" s="398"/>
      <c r="L446" s="189"/>
      <c r="M446" s="195"/>
      <c r="N446" s="196"/>
      <c r="O446" s="196"/>
      <c r="P446" s="196"/>
      <c r="Q446" s="196"/>
      <c r="R446" s="196"/>
      <c r="S446" s="196"/>
      <c r="T446" s="197"/>
      <c r="AT446" s="191" t="s">
        <v>292</v>
      </c>
      <c r="AU446" s="191" t="s">
        <v>84</v>
      </c>
      <c r="AV446" s="11" t="s">
        <v>84</v>
      </c>
      <c r="AW446" s="11" t="s">
        <v>37</v>
      </c>
      <c r="AX446" s="11" t="s">
        <v>82</v>
      </c>
      <c r="AY446" s="191" t="s">
        <v>285</v>
      </c>
    </row>
    <row r="447" spans="2:65" s="1" customFormat="1" ht="24">
      <c r="B447" s="176"/>
      <c r="C447" s="230" t="s">
        <v>762</v>
      </c>
      <c r="D447" s="230" t="s">
        <v>757</v>
      </c>
      <c r="E447" s="231" t="s">
        <v>763</v>
      </c>
      <c r="F447" s="232" t="s">
        <v>764</v>
      </c>
      <c r="G447" s="233" t="s">
        <v>328</v>
      </c>
      <c r="H447" s="234">
        <v>118.4</v>
      </c>
      <c r="I447" s="235"/>
      <c r="J447" s="236">
        <f>ROUND(I447*H447,2)</f>
        <v>0</v>
      </c>
      <c r="K447" s="407" t="s">
        <v>5586</v>
      </c>
      <c r="L447" s="237"/>
      <c r="M447" s="238" t="s">
        <v>5</v>
      </c>
      <c r="N447" s="239" t="s">
        <v>45</v>
      </c>
      <c r="O447" s="43"/>
      <c r="P447" s="186">
        <f>O447*H447</f>
        <v>0</v>
      </c>
      <c r="Q447" s="186">
        <v>0</v>
      </c>
      <c r="R447" s="186">
        <f>Q447*H447</f>
        <v>0</v>
      </c>
      <c r="S447" s="186">
        <v>0</v>
      </c>
      <c r="T447" s="187">
        <f>S447*H447</f>
        <v>0</v>
      </c>
      <c r="AR447" s="25" t="s">
        <v>401</v>
      </c>
      <c r="AT447" s="25" t="s">
        <v>757</v>
      </c>
      <c r="AU447" s="25" t="s">
        <v>84</v>
      </c>
      <c r="AY447" s="25" t="s">
        <v>285</v>
      </c>
      <c r="BE447" s="188">
        <f>IF(N447="základní",J447,0)</f>
        <v>0</v>
      </c>
      <c r="BF447" s="188">
        <f>IF(N447="snížená",J447,0)</f>
        <v>0</v>
      </c>
      <c r="BG447" s="188">
        <f>IF(N447="zákl. přenesená",J447,0)</f>
        <v>0</v>
      </c>
      <c r="BH447" s="188">
        <f>IF(N447="sníž. přenesená",J447,0)</f>
        <v>0</v>
      </c>
      <c r="BI447" s="188">
        <f>IF(N447="nulová",J447,0)</f>
        <v>0</v>
      </c>
      <c r="BJ447" s="25" t="s">
        <v>82</v>
      </c>
      <c r="BK447" s="188">
        <f>ROUND(I447*H447,2)</f>
        <v>0</v>
      </c>
      <c r="BL447" s="25" t="s">
        <v>337</v>
      </c>
      <c r="BM447" s="25" t="s">
        <v>765</v>
      </c>
    </row>
    <row r="448" spans="2:65" s="1" customFormat="1" ht="24">
      <c r="B448" s="176"/>
      <c r="C448" s="230" t="s">
        <v>541</v>
      </c>
      <c r="D448" s="230" t="s">
        <v>757</v>
      </c>
      <c r="E448" s="231" t="s">
        <v>766</v>
      </c>
      <c r="F448" s="232" t="s">
        <v>767</v>
      </c>
      <c r="G448" s="233" t="s">
        <v>290</v>
      </c>
      <c r="H448" s="234">
        <v>13.016999999999999</v>
      </c>
      <c r="I448" s="235"/>
      <c r="J448" s="236">
        <f>ROUND(I448*H448,2)</f>
        <v>0</v>
      </c>
      <c r="K448" s="408" t="s">
        <v>5585</v>
      </c>
      <c r="L448" s="237"/>
      <c r="M448" s="238" t="s">
        <v>5</v>
      </c>
      <c r="N448" s="239" t="s">
        <v>45</v>
      </c>
      <c r="O448" s="43"/>
      <c r="P448" s="186">
        <f>O448*H448</f>
        <v>0</v>
      </c>
      <c r="Q448" s="186">
        <v>0</v>
      </c>
      <c r="R448" s="186">
        <f>Q448*H448</f>
        <v>0</v>
      </c>
      <c r="S448" s="186">
        <v>0</v>
      </c>
      <c r="T448" s="187">
        <f>S448*H448</f>
        <v>0</v>
      </c>
      <c r="AR448" s="25" t="s">
        <v>401</v>
      </c>
      <c r="AT448" s="25" t="s">
        <v>757</v>
      </c>
      <c r="AU448" s="25" t="s">
        <v>84</v>
      </c>
      <c r="AY448" s="25" t="s">
        <v>285</v>
      </c>
      <c r="BE448" s="188">
        <f>IF(N448="základní",J448,0)</f>
        <v>0</v>
      </c>
      <c r="BF448" s="188">
        <f>IF(N448="snížená",J448,0)</f>
        <v>0</v>
      </c>
      <c r="BG448" s="188">
        <f>IF(N448="zákl. přenesená",J448,0)</f>
        <v>0</v>
      </c>
      <c r="BH448" s="188">
        <f>IF(N448="sníž. přenesená",J448,0)</f>
        <v>0</v>
      </c>
      <c r="BI448" s="188">
        <f>IF(N448="nulová",J448,0)</f>
        <v>0</v>
      </c>
      <c r="BJ448" s="25" t="s">
        <v>82</v>
      </c>
      <c r="BK448" s="188">
        <f>ROUND(I448*H448,2)</f>
        <v>0</v>
      </c>
      <c r="BL448" s="25" t="s">
        <v>337</v>
      </c>
      <c r="BM448" s="25" t="s">
        <v>768</v>
      </c>
    </row>
    <row r="449" spans="2:65" s="11" customFormat="1">
      <c r="B449" s="189"/>
      <c r="D449" s="215" t="s">
        <v>292</v>
      </c>
      <c r="E449" s="216" t="s">
        <v>5</v>
      </c>
      <c r="F449" s="217" t="s">
        <v>769</v>
      </c>
      <c r="H449" s="218">
        <v>13.016999999999999</v>
      </c>
      <c r="I449" s="194"/>
      <c r="K449" s="398"/>
      <c r="L449" s="189"/>
      <c r="M449" s="195"/>
      <c r="N449" s="196"/>
      <c r="O449" s="196"/>
      <c r="P449" s="196"/>
      <c r="Q449" s="196"/>
      <c r="R449" s="196"/>
      <c r="S449" s="196"/>
      <c r="T449" s="197"/>
      <c r="AT449" s="191" t="s">
        <v>292</v>
      </c>
      <c r="AU449" s="191" t="s">
        <v>84</v>
      </c>
      <c r="AV449" s="11" t="s">
        <v>84</v>
      </c>
      <c r="AW449" s="11" t="s">
        <v>37</v>
      </c>
      <c r="AX449" s="11" t="s">
        <v>82</v>
      </c>
      <c r="AY449" s="191" t="s">
        <v>285</v>
      </c>
    </row>
    <row r="450" spans="2:65" s="1" customFormat="1" ht="24">
      <c r="B450" s="176"/>
      <c r="C450" s="230" t="s">
        <v>556</v>
      </c>
      <c r="D450" s="230" t="s">
        <v>757</v>
      </c>
      <c r="E450" s="231" t="s">
        <v>770</v>
      </c>
      <c r="F450" s="232" t="s">
        <v>771</v>
      </c>
      <c r="G450" s="233" t="s">
        <v>290</v>
      </c>
      <c r="H450" s="234">
        <v>9.4789999999999992</v>
      </c>
      <c r="I450" s="235"/>
      <c r="J450" s="236">
        <f>ROUND(I450*H450,2)</f>
        <v>0</v>
      </c>
      <c r="K450" s="407" t="s">
        <v>5585</v>
      </c>
      <c r="L450" s="237"/>
      <c r="M450" s="238" t="s">
        <v>5</v>
      </c>
      <c r="N450" s="239" t="s">
        <v>45</v>
      </c>
      <c r="O450" s="43"/>
      <c r="P450" s="186">
        <f>O450*H450</f>
        <v>0</v>
      </c>
      <c r="Q450" s="186">
        <v>0</v>
      </c>
      <c r="R450" s="186">
        <f>Q450*H450</f>
        <v>0</v>
      </c>
      <c r="S450" s="186">
        <v>0</v>
      </c>
      <c r="T450" s="187">
        <f>S450*H450</f>
        <v>0</v>
      </c>
      <c r="AR450" s="25" t="s">
        <v>401</v>
      </c>
      <c r="AT450" s="25" t="s">
        <v>757</v>
      </c>
      <c r="AU450" s="25" t="s">
        <v>84</v>
      </c>
      <c r="AY450" s="25" t="s">
        <v>285</v>
      </c>
      <c r="BE450" s="188">
        <f>IF(N450="základní",J450,0)</f>
        <v>0</v>
      </c>
      <c r="BF450" s="188">
        <f>IF(N450="snížená",J450,0)</f>
        <v>0</v>
      </c>
      <c r="BG450" s="188">
        <f>IF(N450="zákl. přenesená",J450,0)</f>
        <v>0</v>
      </c>
      <c r="BH450" s="188">
        <f>IF(N450="sníž. přenesená",J450,0)</f>
        <v>0</v>
      </c>
      <c r="BI450" s="188">
        <f>IF(N450="nulová",J450,0)</f>
        <v>0</v>
      </c>
      <c r="BJ450" s="25" t="s">
        <v>82</v>
      </c>
      <c r="BK450" s="188">
        <f>ROUND(I450*H450,2)</f>
        <v>0</v>
      </c>
      <c r="BL450" s="25" t="s">
        <v>337</v>
      </c>
      <c r="BM450" s="25" t="s">
        <v>772</v>
      </c>
    </row>
    <row r="451" spans="2:65" s="11" customFormat="1">
      <c r="B451" s="189"/>
      <c r="D451" s="215" t="s">
        <v>292</v>
      </c>
      <c r="E451" s="216" t="s">
        <v>5</v>
      </c>
      <c r="F451" s="217" t="s">
        <v>773</v>
      </c>
      <c r="H451" s="218">
        <v>9.4789999999999992</v>
      </c>
      <c r="I451" s="194"/>
      <c r="K451" s="398"/>
      <c r="L451" s="189"/>
      <c r="M451" s="195"/>
      <c r="N451" s="196"/>
      <c r="O451" s="196"/>
      <c r="P451" s="196"/>
      <c r="Q451" s="196"/>
      <c r="R451" s="196"/>
      <c r="S451" s="196"/>
      <c r="T451" s="197"/>
      <c r="AT451" s="191" t="s">
        <v>292</v>
      </c>
      <c r="AU451" s="191" t="s">
        <v>84</v>
      </c>
      <c r="AV451" s="11" t="s">
        <v>84</v>
      </c>
      <c r="AW451" s="11" t="s">
        <v>37</v>
      </c>
      <c r="AX451" s="11" t="s">
        <v>82</v>
      </c>
      <c r="AY451" s="191" t="s">
        <v>285</v>
      </c>
    </row>
    <row r="452" spans="2:65" s="1" customFormat="1" ht="24">
      <c r="B452" s="176"/>
      <c r="C452" s="230" t="s">
        <v>561</v>
      </c>
      <c r="D452" s="230" t="s">
        <v>757</v>
      </c>
      <c r="E452" s="231" t="s">
        <v>774</v>
      </c>
      <c r="F452" s="232" t="s">
        <v>775</v>
      </c>
      <c r="G452" s="233" t="s">
        <v>328</v>
      </c>
      <c r="H452" s="234">
        <v>273</v>
      </c>
      <c r="I452" s="235"/>
      <c r="J452" s="236">
        <f>ROUND(I452*H452,2)</f>
        <v>0</v>
      </c>
      <c r="K452" s="407" t="s">
        <v>5585</v>
      </c>
      <c r="L452" s="237"/>
      <c r="M452" s="238" t="s">
        <v>5</v>
      </c>
      <c r="N452" s="239" t="s">
        <v>45</v>
      </c>
      <c r="O452" s="43"/>
      <c r="P452" s="186">
        <f>O452*H452</f>
        <v>0</v>
      </c>
      <c r="Q452" s="186">
        <v>0</v>
      </c>
      <c r="R452" s="186">
        <f>Q452*H452</f>
        <v>0</v>
      </c>
      <c r="S452" s="186">
        <v>0</v>
      </c>
      <c r="T452" s="187">
        <f>S452*H452</f>
        <v>0</v>
      </c>
      <c r="AR452" s="25" t="s">
        <v>401</v>
      </c>
      <c r="AT452" s="25" t="s">
        <v>757</v>
      </c>
      <c r="AU452" s="25" t="s">
        <v>84</v>
      </c>
      <c r="AY452" s="25" t="s">
        <v>285</v>
      </c>
      <c r="BE452" s="188">
        <f>IF(N452="základní",J452,0)</f>
        <v>0</v>
      </c>
      <c r="BF452" s="188">
        <f>IF(N452="snížená",J452,0)</f>
        <v>0</v>
      </c>
      <c r="BG452" s="188">
        <f>IF(N452="zákl. přenesená",J452,0)</f>
        <v>0</v>
      </c>
      <c r="BH452" s="188">
        <f>IF(N452="sníž. přenesená",J452,0)</f>
        <v>0</v>
      </c>
      <c r="BI452" s="188">
        <f>IF(N452="nulová",J452,0)</f>
        <v>0</v>
      </c>
      <c r="BJ452" s="25" t="s">
        <v>82</v>
      </c>
      <c r="BK452" s="188">
        <f>ROUND(I452*H452,2)</f>
        <v>0</v>
      </c>
      <c r="BL452" s="25" t="s">
        <v>337</v>
      </c>
      <c r="BM452" s="25" t="s">
        <v>776</v>
      </c>
    </row>
    <row r="453" spans="2:65" s="11" customFormat="1">
      <c r="B453" s="189"/>
      <c r="D453" s="215" t="s">
        <v>292</v>
      </c>
      <c r="E453" s="216" t="s">
        <v>5</v>
      </c>
      <c r="F453" s="217" t="s">
        <v>777</v>
      </c>
      <c r="H453" s="218">
        <v>273</v>
      </c>
      <c r="I453" s="194"/>
      <c r="K453" s="398"/>
      <c r="L453" s="189"/>
      <c r="M453" s="195"/>
      <c r="N453" s="196"/>
      <c r="O453" s="196"/>
      <c r="P453" s="196"/>
      <c r="Q453" s="196"/>
      <c r="R453" s="196"/>
      <c r="S453" s="196"/>
      <c r="T453" s="197"/>
      <c r="AT453" s="191" t="s">
        <v>292</v>
      </c>
      <c r="AU453" s="191" t="s">
        <v>84</v>
      </c>
      <c r="AV453" s="11" t="s">
        <v>84</v>
      </c>
      <c r="AW453" s="11" t="s">
        <v>37</v>
      </c>
      <c r="AX453" s="11" t="s">
        <v>82</v>
      </c>
      <c r="AY453" s="191" t="s">
        <v>285</v>
      </c>
    </row>
    <row r="454" spans="2:65" s="1" customFormat="1" ht="36">
      <c r="B454" s="176"/>
      <c r="C454" s="177" t="s">
        <v>623</v>
      </c>
      <c r="D454" s="177" t="s">
        <v>287</v>
      </c>
      <c r="E454" s="178" t="s">
        <v>778</v>
      </c>
      <c r="F454" s="179" t="s">
        <v>779</v>
      </c>
      <c r="G454" s="180" t="s">
        <v>674</v>
      </c>
      <c r="H454" s="181">
        <v>7.5140000000000002</v>
      </c>
      <c r="I454" s="182"/>
      <c r="J454" s="183">
        <f>ROUND(I454*H454,2)</f>
        <v>0</v>
      </c>
      <c r="K454" s="403" t="s">
        <v>5585</v>
      </c>
      <c r="L454" s="42"/>
      <c r="M454" s="184" t="s">
        <v>5</v>
      </c>
      <c r="N454" s="185" t="s">
        <v>45</v>
      </c>
      <c r="O454" s="43"/>
      <c r="P454" s="186">
        <f>O454*H454</f>
        <v>0</v>
      </c>
      <c r="Q454" s="186">
        <v>0</v>
      </c>
      <c r="R454" s="186">
        <f>Q454*H454</f>
        <v>0</v>
      </c>
      <c r="S454" s="186">
        <v>0</v>
      </c>
      <c r="T454" s="187">
        <f>S454*H454</f>
        <v>0</v>
      </c>
      <c r="AR454" s="25" t="s">
        <v>337</v>
      </c>
      <c r="AT454" s="25" t="s">
        <v>287</v>
      </c>
      <c r="AU454" s="25" t="s">
        <v>84</v>
      </c>
      <c r="AY454" s="25" t="s">
        <v>285</v>
      </c>
      <c r="BE454" s="188">
        <f>IF(N454="základní",J454,0)</f>
        <v>0</v>
      </c>
      <c r="BF454" s="188">
        <f>IF(N454="snížená",J454,0)</f>
        <v>0</v>
      </c>
      <c r="BG454" s="188">
        <f>IF(N454="zákl. přenesená",J454,0)</f>
        <v>0</v>
      </c>
      <c r="BH454" s="188">
        <f>IF(N454="sníž. přenesená",J454,0)</f>
        <v>0</v>
      </c>
      <c r="BI454" s="188">
        <f>IF(N454="nulová",J454,0)</f>
        <v>0</v>
      </c>
      <c r="BJ454" s="25" t="s">
        <v>82</v>
      </c>
      <c r="BK454" s="188">
        <f>ROUND(I454*H454,2)</f>
        <v>0</v>
      </c>
      <c r="BL454" s="25" t="s">
        <v>337</v>
      </c>
      <c r="BM454" s="25" t="s">
        <v>780</v>
      </c>
    </row>
    <row r="455" spans="2:65" s="10" customFormat="1" ht="14.4">
      <c r="B455" s="162"/>
      <c r="D455" s="163" t="s">
        <v>73</v>
      </c>
      <c r="E455" s="240" t="s">
        <v>781</v>
      </c>
      <c r="F455" s="240" t="s">
        <v>782</v>
      </c>
      <c r="I455" s="165"/>
      <c r="J455" s="241">
        <f>BK455</f>
        <v>0</v>
      </c>
      <c r="K455" s="401"/>
      <c r="L455" s="162"/>
      <c r="M455" s="167"/>
      <c r="N455" s="168"/>
      <c r="O455" s="168"/>
      <c r="P455" s="169">
        <f>P456+P462+P468+P475+P483+P493+P505+P531+P541+P586+P588</f>
        <v>0</v>
      </c>
      <c r="Q455" s="168"/>
      <c r="R455" s="169">
        <f>R456+R462+R468+R475+R483+R493+R505+R531+R541+R586+R588</f>
        <v>0.29897000000000001</v>
      </c>
      <c r="S455" s="168"/>
      <c r="T455" s="170">
        <f>T456+T462+T468+T475+T483+T493+T505+T531+T541+T586+T588</f>
        <v>3.3000000000000002E-2</v>
      </c>
      <c r="AR455" s="163" t="s">
        <v>84</v>
      </c>
      <c r="AT455" s="171" t="s">
        <v>73</v>
      </c>
      <c r="AU455" s="171" t="s">
        <v>82</v>
      </c>
      <c r="AY455" s="163" t="s">
        <v>285</v>
      </c>
      <c r="BK455" s="172">
        <f>BK456+BK462+BK468+BK475+BK483+BK493+BK505+BK531+BK541+BK586+BK588</f>
        <v>0</v>
      </c>
    </row>
    <row r="456" spans="2:65" s="10" customFormat="1" ht="14.4">
      <c r="B456" s="162"/>
      <c r="D456" s="173" t="s">
        <v>73</v>
      </c>
      <c r="E456" s="174" t="s">
        <v>783</v>
      </c>
      <c r="F456" s="174" t="s">
        <v>784</v>
      </c>
      <c r="I456" s="165"/>
      <c r="J456" s="175">
        <f>BK456</f>
        <v>0</v>
      </c>
      <c r="K456" s="401"/>
      <c r="L456" s="162"/>
      <c r="M456" s="167"/>
      <c r="N456" s="168"/>
      <c r="O456" s="168"/>
      <c r="P456" s="169">
        <f>SUM(P457:P461)</f>
        <v>0</v>
      </c>
      <c r="Q456" s="168"/>
      <c r="R456" s="169">
        <f>SUM(R457:R461)</f>
        <v>0</v>
      </c>
      <c r="S456" s="168"/>
      <c r="T456" s="170">
        <f>SUM(T457:T461)</f>
        <v>0</v>
      </c>
      <c r="AR456" s="163" t="s">
        <v>84</v>
      </c>
      <c r="AT456" s="171" t="s">
        <v>73</v>
      </c>
      <c r="AU456" s="171" t="s">
        <v>84</v>
      </c>
      <c r="AY456" s="163" t="s">
        <v>285</v>
      </c>
      <c r="BK456" s="172">
        <f>SUM(BK457:BK461)</f>
        <v>0</v>
      </c>
    </row>
    <row r="457" spans="2:65" s="1" customFormat="1" ht="24">
      <c r="B457" s="176"/>
      <c r="C457" s="177" t="s">
        <v>595</v>
      </c>
      <c r="D457" s="177" t="s">
        <v>287</v>
      </c>
      <c r="E457" s="178" t="s">
        <v>785</v>
      </c>
      <c r="F457" s="179" t="s">
        <v>786</v>
      </c>
      <c r="G457" s="180" t="s">
        <v>290</v>
      </c>
      <c r="H457" s="181">
        <v>15</v>
      </c>
      <c r="I457" s="182"/>
      <c r="J457" s="183">
        <f>ROUND(I457*H457,2)</f>
        <v>0</v>
      </c>
      <c r="K457" s="403" t="s">
        <v>5585</v>
      </c>
      <c r="L457" s="42"/>
      <c r="M457" s="184" t="s">
        <v>5</v>
      </c>
      <c r="N457" s="185" t="s">
        <v>45</v>
      </c>
      <c r="O457" s="43"/>
      <c r="P457" s="186">
        <f>O457*H457</f>
        <v>0</v>
      </c>
      <c r="Q457" s="186">
        <v>0</v>
      </c>
      <c r="R457" s="186">
        <f>Q457*H457</f>
        <v>0</v>
      </c>
      <c r="S457" s="186">
        <v>0</v>
      </c>
      <c r="T457" s="187">
        <f>S457*H457</f>
        <v>0</v>
      </c>
      <c r="AR457" s="25" t="s">
        <v>291</v>
      </c>
      <c r="AT457" s="25" t="s">
        <v>287</v>
      </c>
      <c r="AU457" s="25" t="s">
        <v>142</v>
      </c>
      <c r="AY457" s="25" t="s">
        <v>285</v>
      </c>
      <c r="BE457" s="188">
        <f>IF(N457="základní",J457,0)</f>
        <v>0</v>
      </c>
      <c r="BF457" s="188">
        <f>IF(N457="snížená",J457,0)</f>
        <v>0</v>
      </c>
      <c r="BG457" s="188">
        <f>IF(N457="zákl. přenesená",J457,0)</f>
        <v>0</v>
      </c>
      <c r="BH457" s="188">
        <f>IF(N457="sníž. přenesená",J457,0)</f>
        <v>0</v>
      </c>
      <c r="BI457" s="188">
        <f>IF(N457="nulová",J457,0)</f>
        <v>0</v>
      </c>
      <c r="BJ457" s="25" t="s">
        <v>82</v>
      </c>
      <c r="BK457" s="188">
        <f>ROUND(I457*H457,2)</f>
        <v>0</v>
      </c>
      <c r="BL457" s="25" t="s">
        <v>291</v>
      </c>
      <c r="BM457" s="25" t="s">
        <v>787</v>
      </c>
    </row>
    <row r="458" spans="2:65" s="1" customFormat="1" ht="24">
      <c r="B458" s="176"/>
      <c r="C458" s="177" t="s">
        <v>788</v>
      </c>
      <c r="D458" s="177" t="s">
        <v>287</v>
      </c>
      <c r="E458" s="178" t="s">
        <v>789</v>
      </c>
      <c r="F458" s="179" t="s">
        <v>790</v>
      </c>
      <c r="G458" s="180" t="s">
        <v>290</v>
      </c>
      <c r="H458" s="181">
        <v>15</v>
      </c>
      <c r="I458" s="182"/>
      <c r="J458" s="183">
        <f>ROUND(I458*H458,2)</f>
        <v>0</v>
      </c>
      <c r="K458" s="403" t="s">
        <v>5585</v>
      </c>
      <c r="L458" s="42"/>
      <c r="M458" s="184" t="s">
        <v>5</v>
      </c>
      <c r="N458" s="185" t="s">
        <v>45</v>
      </c>
      <c r="O458" s="43"/>
      <c r="P458" s="186">
        <f>O458*H458</f>
        <v>0</v>
      </c>
      <c r="Q458" s="186">
        <v>0</v>
      </c>
      <c r="R458" s="186">
        <f>Q458*H458</f>
        <v>0</v>
      </c>
      <c r="S458" s="186">
        <v>0</v>
      </c>
      <c r="T458" s="187">
        <f>S458*H458</f>
        <v>0</v>
      </c>
      <c r="AR458" s="25" t="s">
        <v>291</v>
      </c>
      <c r="AT458" s="25" t="s">
        <v>287</v>
      </c>
      <c r="AU458" s="25" t="s">
        <v>142</v>
      </c>
      <c r="AY458" s="25" t="s">
        <v>285</v>
      </c>
      <c r="BE458" s="188">
        <f>IF(N458="základní",J458,0)</f>
        <v>0</v>
      </c>
      <c r="BF458" s="188">
        <f>IF(N458="snížená",J458,0)</f>
        <v>0</v>
      </c>
      <c r="BG458" s="188">
        <f>IF(N458="zákl. přenesená",J458,0)</f>
        <v>0</v>
      </c>
      <c r="BH458" s="188">
        <f>IF(N458="sníž. přenesená",J458,0)</f>
        <v>0</v>
      </c>
      <c r="BI458" s="188">
        <f>IF(N458="nulová",J458,0)</f>
        <v>0</v>
      </c>
      <c r="BJ458" s="25" t="s">
        <v>82</v>
      </c>
      <c r="BK458" s="188">
        <f>ROUND(I458*H458,2)</f>
        <v>0</v>
      </c>
      <c r="BL458" s="25" t="s">
        <v>291</v>
      </c>
      <c r="BM458" s="25" t="s">
        <v>791</v>
      </c>
    </row>
    <row r="459" spans="2:65" s="1" customFormat="1" ht="24">
      <c r="B459" s="176"/>
      <c r="C459" s="177" t="s">
        <v>598</v>
      </c>
      <c r="D459" s="177" t="s">
        <v>287</v>
      </c>
      <c r="E459" s="178" t="s">
        <v>792</v>
      </c>
      <c r="F459" s="179" t="s">
        <v>793</v>
      </c>
      <c r="G459" s="180" t="s">
        <v>328</v>
      </c>
      <c r="H459" s="181">
        <v>12</v>
      </c>
      <c r="I459" s="182"/>
      <c r="J459" s="183">
        <f>ROUND(I459*H459,2)</f>
        <v>0</v>
      </c>
      <c r="K459" s="403" t="s">
        <v>5585</v>
      </c>
      <c r="L459" s="42"/>
      <c r="M459" s="184" t="s">
        <v>5</v>
      </c>
      <c r="N459" s="185" t="s">
        <v>45</v>
      </c>
      <c r="O459" s="43"/>
      <c r="P459" s="186">
        <f>O459*H459</f>
        <v>0</v>
      </c>
      <c r="Q459" s="186">
        <v>0</v>
      </c>
      <c r="R459" s="186">
        <f>Q459*H459</f>
        <v>0</v>
      </c>
      <c r="S459" s="186">
        <v>0</v>
      </c>
      <c r="T459" s="187">
        <f>S459*H459</f>
        <v>0</v>
      </c>
      <c r="AR459" s="25" t="s">
        <v>291</v>
      </c>
      <c r="AT459" s="25" t="s">
        <v>287</v>
      </c>
      <c r="AU459" s="25" t="s">
        <v>142</v>
      </c>
      <c r="AY459" s="25" t="s">
        <v>285</v>
      </c>
      <c r="BE459" s="188">
        <f>IF(N459="základní",J459,0)</f>
        <v>0</v>
      </c>
      <c r="BF459" s="188">
        <f>IF(N459="snížená",J459,0)</f>
        <v>0</v>
      </c>
      <c r="BG459" s="188">
        <f>IF(N459="zákl. přenesená",J459,0)</f>
        <v>0</v>
      </c>
      <c r="BH459" s="188">
        <f>IF(N459="sníž. přenesená",J459,0)</f>
        <v>0</v>
      </c>
      <c r="BI459" s="188">
        <f>IF(N459="nulová",J459,0)</f>
        <v>0</v>
      </c>
      <c r="BJ459" s="25" t="s">
        <v>82</v>
      </c>
      <c r="BK459" s="188">
        <f>ROUND(I459*H459,2)</f>
        <v>0</v>
      </c>
      <c r="BL459" s="25" t="s">
        <v>291</v>
      </c>
      <c r="BM459" s="25" t="s">
        <v>794</v>
      </c>
    </row>
    <row r="460" spans="2:65" s="1" customFormat="1" ht="24">
      <c r="B460" s="176"/>
      <c r="C460" s="177" t="s">
        <v>795</v>
      </c>
      <c r="D460" s="177" t="s">
        <v>287</v>
      </c>
      <c r="E460" s="178" t="s">
        <v>796</v>
      </c>
      <c r="F460" s="179" t="s">
        <v>797</v>
      </c>
      <c r="G460" s="180" t="s">
        <v>328</v>
      </c>
      <c r="H460" s="181">
        <v>12</v>
      </c>
      <c r="I460" s="182"/>
      <c r="J460" s="183">
        <f>ROUND(I460*H460,2)</f>
        <v>0</v>
      </c>
      <c r="K460" s="403" t="s">
        <v>5585</v>
      </c>
      <c r="L460" s="42"/>
      <c r="M460" s="184" t="s">
        <v>5</v>
      </c>
      <c r="N460" s="185" t="s">
        <v>45</v>
      </c>
      <c r="O460" s="43"/>
      <c r="P460" s="186">
        <f>O460*H460</f>
        <v>0</v>
      </c>
      <c r="Q460" s="186">
        <v>0</v>
      </c>
      <c r="R460" s="186">
        <f>Q460*H460</f>
        <v>0</v>
      </c>
      <c r="S460" s="186">
        <v>0</v>
      </c>
      <c r="T460" s="187">
        <f>S460*H460</f>
        <v>0</v>
      </c>
      <c r="AR460" s="25" t="s">
        <v>291</v>
      </c>
      <c r="AT460" s="25" t="s">
        <v>287</v>
      </c>
      <c r="AU460" s="25" t="s">
        <v>142</v>
      </c>
      <c r="AY460" s="25" t="s">
        <v>285</v>
      </c>
      <c r="BE460" s="188">
        <f>IF(N460="základní",J460,0)</f>
        <v>0</v>
      </c>
      <c r="BF460" s="188">
        <f>IF(N460="snížená",J460,0)</f>
        <v>0</v>
      </c>
      <c r="BG460" s="188">
        <f>IF(N460="zákl. přenesená",J460,0)</f>
        <v>0</v>
      </c>
      <c r="BH460" s="188">
        <f>IF(N460="sníž. přenesená",J460,0)</f>
        <v>0</v>
      </c>
      <c r="BI460" s="188">
        <f>IF(N460="nulová",J460,0)</f>
        <v>0</v>
      </c>
      <c r="BJ460" s="25" t="s">
        <v>82</v>
      </c>
      <c r="BK460" s="188">
        <f>ROUND(I460*H460,2)</f>
        <v>0</v>
      </c>
      <c r="BL460" s="25" t="s">
        <v>291</v>
      </c>
      <c r="BM460" s="25" t="s">
        <v>798</v>
      </c>
    </row>
    <row r="461" spans="2:65" s="1" customFormat="1" ht="24">
      <c r="B461" s="176"/>
      <c r="C461" s="177" t="s">
        <v>602</v>
      </c>
      <c r="D461" s="177" t="s">
        <v>287</v>
      </c>
      <c r="E461" s="178" t="s">
        <v>799</v>
      </c>
      <c r="F461" s="179" t="s">
        <v>800</v>
      </c>
      <c r="G461" s="180" t="s">
        <v>290</v>
      </c>
      <c r="H461" s="181">
        <v>15</v>
      </c>
      <c r="I461" s="182"/>
      <c r="J461" s="183">
        <f>ROUND(I461*H461,2)</f>
        <v>0</v>
      </c>
      <c r="K461" s="403" t="s">
        <v>5585</v>
      </c>
      <c r="L461" s="42"/>
      <c r="M461" s="184" t="s">
        <v>5</v>
      </c>
      <c r="N461" s="185" t="s">
        <v>45</v>
      </c>
      <c r="O461" s="43"/>
      <c r="P461" s="186">
        <f>O461*H461</f>
        <v>0</v>
      </c>
      <c r="Q461" s="186">
        <v>0</v>
      </c>
      <c r="R461" s="186">
        <f>Q461*H461</f>
        <v>0</v>
      </c>
      <c r="S461" s="186">
        <v>0</v>
      </c>
      <c r="T461" s="187">
        <f>S461*H461</f>
        <v>0</v>
      </c>
      <c r="AR461" s="25" t="s">
        <v>291</v>
      </c>
      <c r="AT461" s="25" t="s">
        <v>287</v>
      </c>
      <c r="AU461" s="25" t="s">
        <v>142</v>
      </c>
      <c r="AY461" s="25" t="s">
        <v>285</v>
      </c>
      <c r="BE461" s="188">
        <f>IF(N461="základní",J461,0)</f>
        <v>0</v>
      </c>
      <c r="BF461" s="188">
        <f>IF(N461="snížená",J461,0)</f>
        <v>0</v>
      </c>
      <c r="BG461" s="188">
        <f>IF(N461="zákl. přenesená",J461,0)</f>
        <v>0</v>
      </c>
      <c r="BH461" s="188">
        <f>IF(N461="sníž. přenesená",J461,0)</f>
        <v>0</v>
      </c>
      <c r="BI461" s="188">
        <f>IF(N461="nulová",J461,0)</f>
        <v>0</v>
      </c>
      <c r="BJ461" s="25" t="s">
        <v>82</v>
      </c>
      <c r="BK461" s="188">
        <f>ROUND(I461*H461,2)</f>
        <v>0</v>
      </c>
      <c r="BL461" s="25" t="s">
        <v>291</v>
      </c>
      <c r="BM461" s="25" t="s">
        <v>801</v>
      </c>
    </row>
    <row r="462" spans="2:65" s="10" customFormat="1" ht="14.4">
      <c r="B462" s="162"/>
      <c r="D462" s="173" t="s">
        <v>73</v>
      </c>
      <c r="E462" s="174" t="s">
        <v>802</v>
      </c>
      <c r="F462" s="174" t="s">
        <v>803</v>
      </c>
      <c r="I462" s="165"/>
      <c r="J462" s="175">
        <f>BK462</f>
        <v>0</v>
      </c>
      <c r="K462" s="401"/>
      <c r="L462" s="162"/>
      <c r="M462" s="167"/>
      <c r="N462" s="168"/>
      <c r="O462" s="168"/>
      <c r="P462" s="169">
        <f>SUM(P463:P467)</f>
        <v>0</v>
      </c>
      <c r="Q462" s="168"/>
      <c r="R462" s="169">
        <f>SUM(R463:R467)</f>
        <v>0</v>
      </c>
      <c r="S462" s="168"/>
      <c r="T462" s="170">
        <f>SUM(T463:T467)</f>
        <v>0</v>
      </c>
      <c r="AR462" s="163" t="s">
        <v>84</v>
      </c>
      <c r="AT462" s="171" t="s">
        <v>73</v>
      </c>
      <c r="AU462" s="171" t="s">
        <v>84</v>
      </c>
      <c r="AY462" s="163" t="s">
        <v>285</v>
      </c>
      <c r="BK462" s="172">
        <f>SUM(BK463:BK467)</f>
        <v>0</v>
      </c>
    </row>
    <row r="463" spans="2:65" s="1" customFormat="1" ht="24">
      <c r="B463" s="176"/>
      <c r="C463" s="177" t="s">
        <v>804</v>
      </c>
      <c r="D463" s="177" t="s">
        <v>287</v>
      </c>
      <c r="E463" s="178" t="s">
        <v>805</v>
      </c>
      <c r="F463" s="179" t="s">
        <v>806</v>
      </c>
      <c r="G463" s="180" t="s">
        <v>290</v>
      </c>
      <c r="H463" s="181">
        <v>15</v>
      </c>
      <c r="I463" s="182"/>
      <c r="J463" s="183">
        <f>ROUND(I463*H463,2)</f>
        <v>0</v>
      </c>
      <c r="K463" s="403" t="s">
        <v>5585</v>
      </c>
      <c r="L463" s="42"/>
      <c r="M463" s="184" t="s">
        <v>5</v>
      </c>
      <c r="N463" s="185" t="s">
        <v>45</v>
      </c>
      <c r="O463" s="43"/>
      <c r="P463" s="186">
        <f>O463*H463</f>
        <v>0</v>
      </c>
      <c r="Q463" s="186">
        <v>0</v>
      </c>
      <c r="R463" s="186">
        <f>Q463*H463</f>
        <v>0</v>
      </c>
      <c r="S463" s="186">
        <v>0</v>
      </c>
      <c r="T463" s="187">
        <f>S463*H463</f>
        <v>0</v>
      </c>
      <c r="AR463" s="25" t="s">
        <v>291</v>
      </c>
      <c r="AT463" s="25" t="s">
        <v>287</v>
      </c>
      <c r="AU463" s="25" t="s">
        <v>142</v>
      </c>
      <c r="AY463" s="25" t="s">
        <v>285</v>
      </c>
      <c r="BE463" s="188">
        <f>IF(N463="základní",J463,0)</f>
        <v>0</v>
      </c>
      <c r="BF463" s="188">
        <f>IF(N463="snížená",J463,0)</f>
        <v>0</v>
      </c>
      <c r="BG463" s="188">
        <f>IF(N463="zákl. přenesená",J463,0)</f>
        <v>0</v>
      </c>
      <c r="BH463" s="188">
        <f>IF(N463="sníž. přenesená",J463,0)</f>
        <v>0</v>
      </c>
      <c r="BI463" s="188">
        <f>IF(N463="nulová",J463,0)</f>
        <v>0</v>
      </c>
      <c r="BJ463" s="25" t="s">
        <v>82</v>
      </c>
      <c r="BK463" s="188">
        <f>ROUND(I463*H463,2)</f>
        <v>0</v>
      </c>
      <c r="BL463" s="25" t="s">
        <v>291</v>
      </c>
      <c r="BM463" s="25" t="s">
        <v>807</v>
      </c>
    </row>
    <row r="464" spans="2:65" s="1" customFormat="1" ht="24">
      <c r="B464" s="176"/>
      <c r="C464" s="177" t="s">
        <v>605</v>
      </c>
      <c r="D464" s="177" t="s">
        <v>287</v>
      </c>
      <c r="E464" s="178" t="s">
        <v>808</v>
      </c>
      <c r="F464" s="179" t="s">
        <v>809</v>
      </c>
      <c r="G464" s="180" t="s">
        <v>290</v>
      </c>
      <c r="H464" s="181">
        <v>7.49</v>
      </c>
      <c r="I464" s="182"/>
      <c r="J464" s="183">
        <f>ROUND(I464*H464,2)</f>
        <v>0</v>
      </c>
      <c r="K464" s="403" t="s">
        <v>5585</v>
      </c>
      <c r="L464" s="42"/>
      <c r="M464" s="184" t="s">
        <v>5</v>
      </c>
      <c r="N464" s="185" t="s">
        <v>45</v>
      </c>
      <c r="O464" s="43"/>
      <c r="P464" s="186">
        <f>O464*H464</f>
        <v>0</v>
      </c>
      <c r="Q464" s="186">
        <v>0</v>
      </c>
      <c r="R464" s="186">
        <f>Q464*H464</f>
        <v>0</v>
      </c>
      <c r="S464" s="186">
        <v>0</v>
      </c>
      <c r="T464" s="187">
        <f>S464*H464</f>
        <v>0</v>
      </c>
      <c r="AR464" s="25" t="s">
        <v>291</v>
      </c>
      <c r="AT464" s="25" t="s">
        <v>287</v>
      </c>
      <c r="AU464" s="25" t="s">
        <v>142</v>
      </c>
      <c r="AY464" s="25" t="s">
        <v>285</v>
      </c>
      <c r="BE464" s="188">
        <f>IF(N464="základní",J464,0)</f>
        <v>0</v>
      </c>
      <c r="BF464" s="188">
        <f>IF(N464="snížená",J464,0)</f>
        <v>0</v>
      </c>
      <c r="BG464" s="188">
        <f>IF(N464="zákl. přenesená",J464,0)</f>
        <v>0</v>
      </c>
      <c r="BH464" s="188">
        <f>IF(N464="sníž. přenesená",J464,0)</f>
        <v>0</v>
      </c>
      <c r="BI464" s="188">
        <f>IF(N464="nulová",J464,0)</f>
        <v>0</v>
      </c>
      <c r="BJ464" s="25" t="s">
        <v>82</v>
      </c>
      <c r="BK464" s="188">
        <f>ROUND(I464*H464,2)</f>
        <v>0</v>
      </c>
      <c r="BL464" s="25" t="s">
        <v>291</v>
      </c>
      <c r="BM464" s="25" t="s">
        <v>810</v>
      </c>
    </row>
    <row r="465" spans="2:65" s="1" customFormat="1" ht="24">
      <c r="B465" s="176"/>
      <c r="C465" s="177" t="s">
        <v>811</v>
      </c>
      <c r="D465" s="177" t="s">
        <v>287</v>
      </c>
      <c r="E465" s="178" t="s">
        <v>812</v>
      </c>
      <c r="F465" s="179" t="s">
        <v>813</v>
      </c>
      <c r="G465" s="180" t="s">
        <v>290</v>
      </c>
      <c r="H465" s="181">
        <v>2.1</v>
      </c>
      <c r="I465" s="182"/>
      <c r="J465" s="183">
        <f>ROUND(I465*H465,2)</f>
        <v>0</v>
      </c>
      <c r="K465" s="403" t="s">
        <v>5585</v>
      </c>
      <c r="L465" s="42"/>
      <c r="M465" s="184" t="s">
        <v>5</v>
      </c>
      <c r="N465" s="185" t="s">
        <v>45</v>
      </c>
      <c r="O465" s="43"/>
      <c r="P465" s="186">
        <f>O465*H465</f>
        <v>0</v>
      </c>
      <c r="Q465" s="186">
        <v>0</v>
      </c>
      <c r="R465" s="186">
        <f>Q465*H465</f>
        <v>0</v>
      </c>
      <c r="S465" s="186">
        <v>0</v>
      </c>
      <c r="T465" s="187">
        <f>S465*H465</f>
        <v>0</v>
      </c>
      <c r="AR465" s="25" t="s">
        <v>291</v>
      </c>
      <c r="AT465" s="25" t="s">
        <v>287</v>
      </c>
      <c r="AU465" s="25" t="s">
        <v>142</v>
      </c>
      <c r="AY465" s="25" t="s">
        <v>285</v>
      </c>
      <c r="BE465" s="188">
        <f>IF(N465="základní",J465,0)</f>
        <v>0</v>
      </c>
      <c r="BF465" s="188">
        <f>IF(N465="snížená",J465,0)</f>
        <v>0</v>
      </c>
      <c r="BG465" s="188">
        <f>IF(N465="zákl. přenesená",J465,0)</f>
        <v>0</v>
      </c>
      <c r="BH465" s="188">
        <f>IF(N465="sníž. přenesená",J465,0)</f>
        <v>0</v>
      </c>
      <c r="BI465" s="188">
        <f>IF(N465="nulová",J465,0)</f>
        <v>0</v>
      </c>
      <c r="BJ465" s="25" t="s">
        <v>82</v>
      </c>
      <c r="BK465" s="188">
        <f>ROUND(I465*H465,2)</f>
        <v>0</v>
      </c>
      <c r="BL465" s="25" t="s">
        <v>291</v>
      </c>
      <c r="BM465" s="25" t="s">
        <v>814</v>
      </c>
    </row>
    <row r="466" spans="2:65" s="1" customFormat="1" ht="24">
      <c r="B466" s="176"/>
      <c r="C466" s="177" t="s">
        <v>609</v>
      </c>
      <c r="D466" s="177" t="s">
        <v>287</v>
      </c>
      <c r="E466" s="178" t="s">
        <v>815</v>
      </c>
      <c r="F466" s="179" t="s">
        <v>816</v>
      </c>
      <c r="G466" s="180" t="s">
        <v>290</v>
      </c>
      <c r="H466" s="181">
        <v>1.05</v>
      </c>
      <c r="I466" s="182"/>
      <c r="J466" s="183">
        <f>ROUND(I466*H466,2)</f>
        <v>0</v>
      </c>
      <c r="K466" s="403" t="s">
        <v>5585</v>
      </c>
      <c r="L466" s="42"/>
      <c r="M466" s="184" t="s">
        <v>5</v>
      </c>
      <c r="N466" s="185" t="s">
        <v>45</v>
      </c>
      <c r="O466" s="43"/>
      <c r="P466" s="186">
        <f>O466*H466</f>
        <v>0</v>
      </c>
      <c r="Q466" s="186">
        <v>0</v>
      </c>
      <c r="R466" s="186">
        <f>Q466*H466</f>
        <v>0</v>
      </c>
      <c r="S466" s="186">
        <v>0</v>
      </c>
      <c r="T466" s="187">
        <f>S466*H466</f>
        <v>0</v>
      </c>
      <c r="AR466" s="25" t="s">
        <v>291</v>
      </c>
      <c r="AT466" s="25" t="s">
        <v>287</v>
      </c>
      <c r="AU466" s="25" t="s">
        <v>142</v>
      </c>
      <c r="AY466" s="25" t="s">
        <v>285</v>
      </c>
      <c r="BE466" s="188">
        <f>IF(N466="základní",J466,0)</f>
        <v>0</v>
      </c>
      <c r="BF466" s="188">
        <f>IF(N466="snížená",J466,0)</f>
        <v>0</v>
      </c>
      <c r="BG466" s="188">
        <f>IF(N466="zákl. přenesená",J466,0)</f>
        <v>0</v>
      </c>
      <c r="BH466" s="188">
        <f>IF(N466="sníž. přenesená",J466,0)</f>
        <v>0</v>
      </c>
      <c r="BI466" s="188">
        <f>IF(N466="nulová",J466,0)</f>
        <v>0</v>
      </c>
      <c r="BJ466" s="25" t="s">
        <v>82</v>
      </c>
      <c r="BK466" s="188">
        <f>ROUND(I466*H466,2)</f>
        <v>0</v>
      </c>
      <c r="BL466" s="25" t="s">
        <v>291</v>
      </c>
      <c r="BM466" s="25" t="s">
        <v>817</v>
      </c>
    </row>
    <row r="467" spans="2:65" s="1" customFormat="1" ht="24">
      <c r="B467" s="176"/>
      <c r="C467" s="230" t="s">
        <v>818</v>
      </c>
      <c r="D467" s="230" t="s">
        <v>757</v>
      </c>
      <c r="E467" s="231" t="s">
        <v>819</v>
      </c>
      <c r="F467" s="232" t="s">
        <v>820</v>
      </c>
      <c r="G467" s="233" t="s">
        <v>290</v>
      </c>
      <c r="H467" s="234">
        <v>2.2000000000000002</v>
      </c>
      <c r="I467" s="235"/>
      <c r="J467" s="236">
        <f>ROUND(I467*H467,2)</f>
        <v>0</v>
      </c>
      <c r="K467" s="407" t="s">
        <v>5585</v>
      </c>
      <c r="L467" s="237"/>
      <c r="M467" s="238" t="s">
        <v>5</v>
      </c>
      <c r="N467" s="239" t="s">
        <v>45</v>
      </c>
      <c r="O467" s="43"/>
      <c r="P467" s="186">
        <f>O467*H467</f>
        <v>0</v>
      </c>
      <c r="Q467" s="186">
        <v>0</v>
      </c>
      <c r="R467" s="186">
        <f>Q467*H467</f>
        <v>0</v>
      </c>
      <c r="S467" s="186">
        <v>0</v>
      </c>
      <c r="T467" s="187">
        <f>S467*H467</f>
        <v>0</v>
      </c>
      <c r="AR467" s="25" t="s">
        <v>314</v>
      </c>
      <c r="AT467" s="25" t="s">
        <v>757</v>
      </c>
      <c r="AU467" s="25" t="s">
        <v>142</v>
      </c>
      <c r="AY467" s="25" t="s">
        <v>285</v>
      </c>
      <c r="BE467" s="188">
        <f>IF(N467="základní",J467,0)</f>
        <v>0</v>
      </c>
      <c r="BF467" s="188">
        <f>IF(N467="snížená",J467,0)</f>
        <v>0</v>
      </c>
      <c r="BG467" s="188">
        <f>IF(N467="zákl. přenesená",J467,0)</f>
        <v>0</v>
      </c>
      <c r="BH467" s="188">
        <f>IF(N467="sníž. přenesená",J467,0)</f>
        <v>0</v>
      </c>
      <c r="BI467" s="188">
        <f>IF(N467="nulová",J467,0)</f>
        <v>0</v>
      </c>
      <c r="BJ467" s="25" t="s">
        <v>82</v>
      </c>
      <c r="BK467" s="188">
        <f>ROUND(I467*H467,2)</f>
        <v>0</v>
      </c>
      <c r="BL467" s="25" t="s">
        <v>291</v>
      </c>
      <c r="BM467" s="25" t="s">
        <v>821</v>
      </c>
    </row>
    <row r="468" spans="2:65" s="10" customFormat="1" ht="14.4">
      <c r="B468" s="162"/>
      <c r="D468" s="173" t="s">
        <v>73</v>
      </c>
      <c r="E468" s="174" t="s">
        <v>822</v>
      </c>
      <c r="F468" s="174" t="s">
        <v>823</v>
      </c>
      <c r="I468" s="165"/>
      <c r="J468" s="175">
        <f>BK468</f>
        <v>0</v>
      </c>
      <c r="K468" s="401"/>
      <c r="L468" s="162"/>
      <c r="M468" s="167"/>
      <c r="N468" s="168"/>
      <c r="O468" s="168"/>
      <c r="P468" s="169">
        <f>SUM(P469:P474)</f>
        <v>0</v>
      </c>
      <c r="Q468" s="168"/>
      <c r="R468" s="169">
        <f>SUM(R469:R474)</f>
        <v>0</v>
      </c>
      <c r="S468" s="168"/>
      <c r="T468" s="170">
        <f>SUM(T469:T474)</f>
        <v>0</v>
      </c>
      <c r="AR468" s="163" t="s">
        <v>84</v>
      </c>
      <c r="AT468" s="171" t="s">
        <v>73</v>
      </c>
      <c r="AU468" s="171" t="s">
        <v>84</v>
      </c>
      <c r="AY468" s="163" t="s">
        <v>285</v>
      </c>
      <c r="BK468" s="172">
        <f>SUM(BK469:BK474)</f>
        <v>0</v>
      </c>
    </row>
    <row r="469" spans="2:65" s="1" customFormat="1" ht="24">
      <c r="B469" s="176"/>
      <c r="C469" s="177" t="s">
        <v>612</v>
      </c>
      <c r="D469" s="177" t="s">
        <v>287</v>
      </c>
      <c r="E469" s="178" t="s">
        <v>824</v>
      </c>
      <c r="F469" s="179" t="s">
        <v>825</v>
      </c>
      <c r="G469" s="180" t="s">
        <v>370</v>
      </c>
      <c r="H469" s="181">
        <v>3</v>
      </c>
      <c r="I469" s="182"/>
      <c r="J469" s="183">
        <f t="shared" ref="J469:J474" si="20">ROUND(I469*H469,2)</f>
        <v>0</v>
      </c>
      <c r="K469" s="403" t="s">
        <v>5585</v>
      </c>
      <c r="L469" s="42"/>
      <c r="M469" s="184" t="s">
        <v>5</v>
      </c>
      <c r="N469" s="185" t="s">
        <v>45</v>
      </c>
      <c r="O469" s="43"/>
      <c r="P469" s="186">
        <f t="shared" ref="P469:P474" si="21">O469*H469</f>
        <v>0</v>
      </c>
      <c r="Q469" s="186">
        <v>0</v>
      </c>
      <c r="R469" s="186">
        <f t="shared" ref="R469:R474" si="22">Q469*H469</f>
        <v>0</v>
      </c>
      <c r="S469" s="186">
        <v>0</v>
      </c>
      <c r="T469" s="187">
        <f t="shared" ref="T469:T474" si="23">S469*H469</f>
        <v>0</v>
      </c>
      <c r="AR469" s="25" t="s">
        <v>337</v>
      </c>
      <c r="AT469" s="25" t="s">
        <v>287</v>
      </c>
      <c r="AU469" s="25" t="s">
        <v>142</v>
      </c>
      <c r="AY469" s="25" t="s">
        <v>285</v>
      </c>
      <c r="BE469" s="188">
        <f t="shared" ref="BE469:BE474" si="24">IF(N469="základní",J469,0)</f>
        <v>0</v>
      </c>
      <c r="BF469" s="188">
        <f t="shared" ref="BF469:BF474" si="25">IF(N469="snížená",J469,0)</f>
        <v>0</v>
      </c>
      <c r="BG469" s="188">
        <f t="shared" ref="BG469:BG474" si="26">IF(N469="zákl. přenesená",J469,0)</f>
        <v>0</v>
      </c>
      <c r="BH469" s="188">
        <f t="shared" ref="BH469:BH474" si="27">IF(N469="sníž. přenesená",J469,0)</f>
        <v>0</v>
      </c>
      <c r="BI469" s="188">
        <f t="shared" ref="BI469:BI474" si="28">IF(N469="nulová",J469,0)</f>
        <v>0</v>
      </c>
      <c r="BJ469" s="25" t="s">
        <v>82</v>
      </c>
      <c r="BK469" s="188">
        <f t="shared" ref="BK469:BK474" si="29">ROUND(I469*H469,2)</f>
        <v>0</v>
      </c>
      <c r="BL469" s="25" t="s">
        <v>337</v>
      </c>
      <c r="BM469" s="25" t="s">
        <v>826</v>
      </c>
    </row>
    <row r="470" spans="2:65" s="1" customFormat="1" ht="24">
      <c r="B470" s="176"/>
      <c r="C470" s="177" t="s">
        <v>827</v>
      </c>
      <c r="D470" s="177" t="s">
        <v>287</v>
      </c>
      <c r="E470" s="178" t="s">
        <v>828</v>
      </c>
      <c r="F470" s="179" t="s">
        <v>829</v>
      </c>
      <c r="G470" s="180" t="s">
        <v>370</v>
      </c>
      <c r="H470" s="181">
        <v>3</v>
      </c>
      <c r="I470" s="182"/>
      <c r="J470" s="183">
        <f t="shared" si="20"/>
        <v>0</v>
      </c>
      <c r="K470" s="403" t="s">
        <v>5585</v>
      </c>
      <c r="L470" s="42"/>
      <c r="M470" s="184" t="s">
        <v>5</v>
      </c>
      <c r="N470" s="185" t="s">
        <v>45</v>
      </c>
      <c r="O470" s="43"/>
      <c r="P470" s="186">
        <f t="shared" si="21"/>
        <v>0</v>
      </c>
      <c r="Q470" s="186">
        <v>0</v>
      </c>
      <c r="R470" s="186">
        <f t="shared" si="22"/>
        <v>0</v>
      </c>
      <c r="S470" s="186">
        <v>0</v>
      </c>
      <c r="T470" s="187">
        <f t="shared" si="23"/>
        <v>0</v>
      </c>
      <c r="AR470" s="25" t="s">
        <v>337</v>
      </c>
      <c r="AT470" s="25" t="s">
        <v>287</v>
      </c>
      <c r="AU470" s="25" t="s">
        <v>142</v>
      </c>
      <c r="AY470" s="25" t="s">
        <v>285</v>
      </c>
      <c r="BE470" s="188">
        <f t="shared" si="24"/>
        <v>0</v>
      </c>
      <c r="BF470" s="188">
        <f t="shared" si="25"/>
        <v>0</v>
      </c>
      <c r="BG470" s="188">
        <f t="shared" si="26"/>
        <v>0</v>
      </c>
      <c r="BH470" s="188">
        <f t="shared" si="27"/>
        <v>0</v>
      </c>
      <c r="BI470" s="188">
        <f t="shared" si="28"/>
        <v>0</v>
      </c>
      <c r="BJ470" s="25" t="s">
        <v>82</v>
      </c>
      <c r="BK470" s="188">
        <f t="shared" si="29"/>
        <v>0</v>
      </c>
      <c r="BL470" s="25" t="s">
        <v>337</v>
      </c>
      <c r="BM470" s="25" t="s">
        <v>830</v>
      </c>
    </row>
    <row r="471" spans="2:65" s="1" customFormat="1" ht="24">
      <c r="B471" s="176"/>
      <c r="C471" s="177" t="s">
        <v>616</v>
      </c>
      <c r="D471" s="177" t="s">
        <v>287</v>
      </c>
      <c r="E471" s="178" t="s">
        <v>831</v>
      </c>
      <c r="F471" s="179" t="s">
        <v>832</v>
      </c>
      <c r="G471" s="180" t="s">
        <v>833</v>
      </c>
      <c r="H471" s="181">
        <v>1</v>
      </c>
      <c r="I471" s="182"/>
      <c r="J471" s="183">
        <f t="shared" si="20"/>
        <v>0</v>
      </c>
      <c r="K471" s="403" t="s">
        <v>5585</v>
      </c>
      <c r="L471" s="42"/>
      <c r="M471" s="184" t="s">
        <v>5</v>
      </c>
      <c r="N471" s="185" t="s">
        <v>45</v>
      </c>
      <c r="O471" s="43"/>
      <c r="P471" s="186">
        <f t="shared" si="21"/>
        <v>0</v>
      </c>
      <c r="Q471" s="186">
        <v>0</v>
      </c>
      <c r="R471" s="186">
        <f t="shared" si="22"/>
        <v>0</v>
      </c>
      <c r="S471" s="186">
        <v>0</v>
      </c>
      <c r="T471" s="187">
        <f t="shared" si="23"/>
        <v>0</v>
      </c>
      <c r="AR471" s="25" t="s">
        <v>337</v>
      </c>
      <c r="AT471" s="25" t="s">
        <v>287</v>
      </c>
      <c r="AU471" s="25" t="s">
        <v>142</v>
      </c>
      <c r="AY471" s="25" t="s">
        <v>285</v>
      </c>
      <c r="BE471" s="188">
        <f t="shared" si="24"/>
        <v>0</v>
      </c>
      <c r="BF471" s="188">
        <f t="shared" si="25"/>
        <v>0</v>
      </c>
      <c r="BG471" s="188">
        <f t="shared" si="26"/>
        <v>0</v>
      </c>
      <c r="BH471" s="188">
        <f t="shared" si="27"/>
        <v>0</v>
      </c>
      <c r="BI471" s="188">
        <f t="shared" si="28"/>
        <v>0</v>
      </c>
      <c r="BJ471" s="25" t="s">
        <v>82</v>
      </c>
      <c r="BK471" s="188">
        <f t="shared" si="29"/>
        <v>0</v>
      </c>
      <c r="BL471" s="25" t="s">
        <v>337</v>
      </c>
      <c r="BM471" s="25" t="s">
        <v>834</v>
      </c>
    </row>
    <row r="472" spans="2:65" s="1" customFormat="1" ht="24">
      <c r="B472" s="176"/>
      <c r="C472" s="177" t="s">
        <v>835</v>
      </c>
      <c r="D472" s="177" t="s">
        <v>287</v>
      </c>
      <c r="E472" s="178" t="s">
        <v>836</v>
      </c>
      <c r="F472" s="179" t="s">
        <v>837</v>
      </c>
      <c r="G472" s="180" t="s">
        <v>833</v>
      </c>
      <c r="H472" s="181">
        <v>3</v>
      </c>
      <c r="I472" s="182"/>
      <c r="J472" s="183">
        <f t="shared" si="20"/>
        <v>0</v>
      </c>
      <c r="K472" s="403" t="s">
        <v>5585</v>
      </c>
      <c r="L472" s="42"/>
      <c r="M472" s="184" t="s">
        <v>5</v>
      </c>
      <c r="N472" s="185" t="s">
        <v>45</v>
      </c>
      <c r="O472" s="43"/>
      <c r="P472" s="186">
        <f t="shared" si="21"/>
        <v>0</v>
      </c>
      <c r="Q472" s="186">
        <v>0</v>
      </c>
      <c r="R472" s="186">
        <f t="shared" si="22"/>
        <v>0</v>
      </c>
      <c r="S472" s="186">
        <v>0</v>
      </c>
      <c r="T472" s="187">
        <f t="shared" si="23"/>
        <v>0</v>
      </c>
      <c r="AR472" s="25" t="s">
        <v>337</v>
      </c>
      <c r="AT472" s="25" t="s">
        <v>287</v>
      </c>
      <c r="AU472" s="25" t="s">
        <v>142</v>
      </c>
      <c r="AY472" s="25" t="s">
        <v>285</v>
      </c>
      <c r="BE472" s="188">
        <f t="shared" si="24"/>
        <v>0</v>
      </c>
      <c r="BF472" s="188">
        <f t="shared" si="25"/>
        <v>0</v>
      </c>
      <c r="BG472" s="188">
        <f t="shared" si="26"/>
        <v>0</v>
      </c>
      <c r="BH472" s="188">
        <f t="shared" si="27"/>
        <v>0</v>
      </c>
      <c r="BI472" s="188">
        <f t="shared" si="28"/>
        <v>0</v>
      </c>
      <c r="BJ472" s="25" t="s">
        <v>82</v>
      </c>
      <c r="BK472" s="188">
        <f t="shared" si="29"/>
        <v>0</v>
      </c>
      <c r="BL472" s="25" t="s">
        <v>337</v>
      </c>
      <c r="BM472" s="25" t="s">
        <v>838</v>
      </c>
    </row>
    <row r="473" spans="2:65" s="1" customFormat="1" ht="24">
      <c r="B473" s="176"/>
      <c r="C473" s="177" t="s">
        <v>619</v>
      </c>
      <c r="D473" s="177" t="s">
        <v>287</v>
      </c>
      <c r="E473" s="178" t="s">
        <v>839</v>
      </c>
      <c r="F473" s="179" t="s">
        <v>840</v>
      </c>
      <c r="G473" s="180" t="s">
        <v>370</v>
      </c>
      <c r="H473" s="181">
        <v>3</v>
      </c>
      <c r="I473" s="182"/>
      <c r="J473" s="183">
        <f t="shared" si="20"/>
        <v>0</v>
      </c>
      <c r="K473" s="403" t="s">
        <v>5585</v>
      </c>
      <c r="L473" s="42"/>
      <c r="M473" s="184" t="s">
        <v>5</v>
      </c>
      <c r="N473" s="185" t="s">
        <v>45</v>
      </c>
      <c r="O473" s="43"/>
      <c r="P473" s="186">
        <f t="shared" si="21"/>
        <v>0</v>
      </c>
      <c r="Q473" s="186">
        <v>0</v>
      </c>
      <c r="R473" s="186">
        <f t="shared" si="22"/>
        <v>0</v>
      </c>
      <c r="S473" s="186">
        <v>0</v>
      </c>
      <c r="T473" s="187">
        <f t="shared" si="23"/>
        <v>0</v>
      </c>
      <c r="AR473" s="25" t="s">
        <v>337</v>
      </c>
      <c r="AT473" s="25" t="s">
        <v>287</v>
      </c>
      <c r="AU473" s="25" t="s">
        <v>142</v>
      </c>
      <c r="AY473" s="25" t="s">
        <v>285</v>
      </c>
      <c r="BE473" s="188">
        <f t="shared" si="24"/>
        <v>0</v>
      </c>
      <c r="BF473" s="188">
        <f t="shared" si="25"/>
        <v>0</v>
      </c>
      <c r="BG473" s="188">
        <f t="shared" si="26"/>
        <v>0</v>
      </c>
      <c r="BH473" s="188">
        <f t="shared" si="27"/>
        <v>0</v>
      </c>
      <c r="BI473" s="188">
        <f t="shared" si="28"/>
        <v>0</v>
      </c>
      <c r="BJ473" s="25" t="s">
        <v>82</v>
      </c>
      <c r="BK473" s="188">
        <f t="shared" si="29"/>
        <v>0</v>
      </c>
      <c r="BL473" s="25" t="s">
        <v>337</v>
      </c>
      <c r="BM473" s="25" t="s">
        <v>841</v>
      </c>
    </row>
    <row r="474" spans="2:65" s="1" customFormat="1" ht="24">
      <c r="B474" s="176"/>
      <c r="C474" s="177" t="s">
        <v>842</v>
      </c>
      <c r="D474" s="177" t="s">
        <v>287</v>
      </c>
      <c r="E474" s="178" t="s">
        <v>843</v>
      </c>
      <c r="F474" s="179" t="s">
        <v>844</v>
      </c>
      <c r="G474" s="180" t="s">
        <v>833</v>
      </c>
      <c r="H474" s="181">
        <v>3</v>
      </c>
      <c r="I474" s="182"/>
      <c r="J474" s="183">
        <f t="shared" si="20"/>
        <v>0</v>
      </c>
      <c r="K474" s="403" t="s">
        <v>5585</v>
      </c>
      <c r="L474" s="42"/>
      <c r="M474" s="184" t="s">
        <v>5</v>
      </c>
      <c r="N474" s="185" t="s">
        <v>45</v>
      </c>
      <c r="O474" s="43"/>
      <c r="P474" s="186">
        <f t="shared" si="21"/>
        <v>0</v>
      </c>
      <c r="Q474" s="186">
        <v>0</v>
      </c>
      <c r="R474" s="186">
        <f t="shared" si="22"/>
        <v>0</v>
      </c>
      <c r="S474" s="186">
        <v>0</v>
      </c>
      <c r="T474" s="187">
        <f t="shared" si="23"/>
        <v>0</v>
      </c>
      <c r="AR474" s="25" t="s">
        <v>337</v>
      </c>
      <c r="AT474" s="25" t="s">
        <v>287</v>
      </c>
      <c r="AU474" s="25" t="s">
        <v>142</v>
      </c>
      <c r="AY474" s="25" t="s">
        <v>285</v>
      </c>
      <c r="BE474" s="188">
        <f t="shared" si="24"/>
        <v>0</v>
      </c>
      <c r="BF474" s="188">
        <f t="shared" si="25"/>
        <v>0</v>
      </c>
      <c r="BG474" s="188">
        <f t="shared" si="26"/>
        <v>0</v>
      </c>
      <c r="BH474" s="188">
        <f t="shared" si="27"/>
        <v>0</v>
      </c>
      <c r="BI474" s="188">
        <f t="shared" si="28"/>
        <v>0</v>
      </c>
      <c r="BJ474" s="25" t="s">
        <v>82</v>
      </c>
      <c r="BK474" s="188">
        <f t="shared" si="29"/>
        <v>0</v>
      </c>
      <c r="BL474" s="25" t="s">
        <v>337</v>
      </c>
      <c r="BM474" s="25" t="s">
        <v>845</v>
      </c>
    </row>
    <row r="475" spans="2:65" s="10" customFormat="1" ht="14.4">
      <c r="B475" s="162"/>
      <c r="D475" s="173" t="s">
        <v>73</v>
      </c>
      <c r="E475" s="174" t="s">
        <v>846</v>
      </c>
      <c r="F475" s="174" t="s">
        <v>847</v>
      </c>
      <c r="I475" s="165"/>
      <c r="J475" s="175">
        <f>BK475</f>
        <v>0</v>
      </c>
      <c r="K475" s="401"/>
      <c r="L475" s="162"/>
      <c r="M475" s="167"/>
      <c r="N475" s="168"/>
      <c r="O475" s="168"/>
      <c r="P475" s="169">
        <f>SUM(P476:P482)</f>
        <v>0</v>
      </c>
      <c r="Q475" s="168"/>
      <c r="R475" s="169">
        <f>SUM(R476:R482)</f>
        <v>2.4599999999999999E-3</v>
      </c>
      <c r="S475" s="168"/>
      <c r="T475" s="170">
        <f>SUM(T476:T482)</f>
        <v>3.3000000000000002E-2</v>
      </c>
      <c r="AR475" s="163" t="s">
        <v>84</v>
      </c>
      <c r="AT475" s="171" t="s">
        <v>73</v>
      </c>
      <c r="AU475" s="171" t="s">
        <v>84</v>
      </c>
      <c r="AY475" s="163" t="s">
        <v>285</v>
      </c>
      <c r="BK475" s="172">
        <f>SUM(BK476:BK482)</f>
        <v>0</v>
      </c>
    </row>
    <row r="476" spans="2:65" s="1" customFormat="1" ht="24">
      <c r="B476" s="176"/>
      <c r="C476" s="177" t="s">
        <v>622</v>
      </c>
      <c r="D476" s="177" t="s">
        <v>287</v>
      </c>
      <c r="E476" s="178" t="s">
        <v>848</v>
      </c>
      <c r="F476" s="179" t="s">
        <v>849</v>
      </c>
      <c r="G476" s="180" t="s">
        <v>833</v>
      </c>
      <c r="H476" s="181">
        <v>2</v>
      </c>
      <c r="I476" s="182"/>
      <c r="J476" s="183">
        <f>ROUND(I476*H476,2)</f>
        <v>0</v>
      </c>
      <c r="K476" s="403" t="s">
        <v>5585</v>
      </c>
      <c r="L476" s="42"/>
      <c r="M476" s="184" t="s">
        <v>5</v>
      </c>
      <c r="N476" s="185" t="s">
        <v>45</v>
      </c>
      <c r="O476" s="43"/>
      <c r="P476" s="186">
        <f>O476*H476</f>
        <v>0</v>
      </c>
      <c r="Q476" s="186">
        <v>0</v>
      </c>
      <c r="R476" s="186">
        <f>Q476*H476</f>
        <v>0</v>
      </c>
      <c r="S476" s="186">
        <v>0</v>
      </c>
      <c r="T476" s="187">
        <f>S476*H476</f>
        <v>0</v>
      </c>
      <c r="AR476" s="25" t="s">
        <v>291</v>
      </c>
      <c r="AT476" s="25" t="s">
        <v>287</v>
      </c>
      <c r="AU476" s="25" t="s">
        <v>142</v>
      </c>
      <c r="AY476" s="25" t="s">
        <v>285</v>
      </c>
      <c r="BE476" s="188">
        <f>IF(N476="základní",J476,0)</f>
        <v>0</v>
      </c>
      <c r="BF476" s="188">
        <f>IF(N476="snížená",J476,0)</f>
        <v>0</v>
      </c>
      <c r="BG476" s="188">
        <f>IF(N476="zákl. přenesená",J476,0)</f>
        <v>0</v>
      </c>
      <c r="BH476" s="188">
        <f>IF(N476="sníž. přenesená",J476,0)</f>
        <v>0</v>
      </c>
      <c r="BI476" s="188">
        <f>IF(N476="nulová",J476,0)</f>
        <v>0</v>
      </c>
      <c r="BJ476" s="25" t="s">
        <v>82</v>
      </c>
      <c r="BK476" s="188">
        <f>ROUND(I476*H476,2)</f>
        <v>0</v>
      </c>
      <c r="BL476" s="25" t="s">
        <v>291</v>
      </c>
      <c r="BM476" s="25" t="s">
        <v>850</v>
      </c>
    </row>
    <row r="477" spans="2:65" s="1" customFormat="1" ht="24">
      <c r="B477" s="176"/>
      <c r="C477" s="177" t="s">
        <v>851</v>
      </c>
      <c r="D477" s="177" t="s">
        <v>287</v>
      </c>
      <c r="E477" s="178" t="s">
        <v>852</v>
      </c>
      <c r="F477" s="179" t="s">
        <v>853</v>
      </c>
      <c r="G477" s="180" t="s">
        <v>833</v>
      </c>
      <c r="H477" s="181">
        <v>3</v>
      </c>
      <c r="I477" s="182"/>
      <c r="J477" s="183">
        <f>ROUND(I477*H477,2)</f>
        <v>0</v>
      </c>
      <c r="K477" s="403" t="s">
        <v>5585</v>
      </c>
      <c r="L477" s="42"/>
      <c r="M477" s="184" t="s">
        <v>5</v>
      </c>
      <c r="N477" s="185" t="s">
        <v>45</v>
      </c>
      <c r="O477" s="43"/>
      <c r="P477" s="186">
        <f>O477*H477</f>
        <v>0</v>
      </c>
      <c r="Q477" s="186">
        <v>0</v>
      </c>
      <c r="R477" s="186">
        <f>Q477*H477</f>
        <v>0</v>
      </c>
      <c r="S477" s="186">
        <v>0</v>
      </c>
      <c r="T477" s="187">
        <f>S477*H477</f>
        <v>0</v>
      </c>
      <c r="AR477" s="25" t="s">
        <v>291</v>
      </c>
      <c r="AT477" s="25" t="s">
        <v>287</v>
      </c>
      <c r="AU477" s="25" t="s">
        <v>142</v>
      </c>
      <c r="AY477" s="25" t="s">
        <v>285</v>
      </c>
      <c r="BE477" s="188">
        <f>IF(N477="základní",J477,0)</f>
        <v>0</v>
      </c>
      <c r="BF477" s="188">
        <f>IF(N477="snížená",J477,0)</f>
        <v>0</v>
      </c>
      <c r="BG477" s="188">
        <f>IF(N477="zákl. přenesená",J477,0)</f>
        <v>0</v>
      </c>
      <c r="BH477" s="188">
        <f>IF(N477="sníž. přenesená",J477,0)</f>
        <v>0</v>
      </c>
      <c r="BI477" s="188">
        <f>IF(N477="nulová",J477,0)</f>
        <v>0</v>
      </c>
      <c r="BJ477" s="25" t="s">
        <v>82</v>
      </c>
      <c r="BK477" s="188">
        <f>ROUND(I477*H477,2)</f>
        <v>0</v>
      </c>
      <c r="BL477" s="25" t="s">
        <v>291</v>
      </c>
      <c r="BM477" s="25" t="s">
        <v>854</v>
      </c>
    </row>
    <row r="478" spans="2:65" s="1" customFormat="1" ht="24">
      <c r="B478" s="176"/>
      <c r="C478" s="177" t="s">
        <v>855</v>
      </c>
      <c r="D478" s="177" t="s">
        <v>287</v>
      </c>
      <c r="E478" s="178" t="s">
        <v>856</v>
      </c>
      <c r="F478" s="179" t="s">
        <v>857</v>
      </c>
      <c r="G478" s="180" t="s">
        <v>833</v>
      </c>
      <c r="H478" s="181">
        <v>1</v>
      </c>
      <c r="I478" s="182"/>
      <c r="J478" s="183">
        <f>ROUND(I478*H478,2)</f>
        <v>0</v>
      </c>
      <c r="K478" s="403" t="s">
        <v>5585</v>
      </c>
      <c r="L478" s="42"/>
      <c r="M478" s="184" t="s">
        <v>5</v>
      </c>
      <c r="N478" s="185" t="s">
        <v>45</v>
      </c>
      <c r="O478" s="43"/>
      <c r="P478" s="186">
        <f>O478*H478</f>
        <v>0</v>
      </c>
      <c r="Q478" s="186">
        <v>0</v>
      </c>
      <c r="R478" s="186">
        <f>Q478*H478</f>
        <v>0</v>
      </c>
      <c r="S478" s="186">
        <v>0</v>
      </c>
      <c r="T478" s="187">
        <f>S478*H478</f>
        <v>0</v>
      </c>
      <c r="AR478" s="25" t="s">
        <v>291</v>
      </c>
      <c r="AT478" s="25" t="s">
        <v>287</v>
      </c>
      <c r="AU478" s="25" t="s">
        <v>142</v>
      </c>
      <c r="AY478" s="25" t="s">
        <v>285</v>
      </c>
      <c r="BE478" s="188">
        <f>IF(N478="základní",J478,0)</f>
        <v>0</v>
      </c>
      <c r="BF478" s="188">
        <f>IF(N478="snížená",J478,0)</f>
        <v>0</v>
      </c>
      <c r="BG478" s="188">
        <f>IF(N478="zákl. přenesená",J478,0)</f>
        <v>0</v>
      </c>
      <c r="BH478" s="188">
        <f>IF(N478="sníž. přenesená",J478,0)</f>
        <v>0</v>
      </c>
      <c r="BI478" s="188">
        <f>IF(N478="nulová",J478,0)</f>
        <v>0</v>
      </c>
      <c r="BJ478" s="25" t="s">
        <v>82</v>
      </c>
      <c r="BK478" s="188">
        <f>ROUND(I478*H478,2)</f>
        <v>0</v>
      </c>
      <c r="BL478" s="25" t="s">
        <v>291</v>
      </c>
      <c r="BM478" s="25" t="s">
        <v>858</v>
      </c>
    </row>
    <row r="479" spans="2:65" s="1" customFormat="1" ht="24">
      <c r="B479" s="176"/>
      <c r="C479" s="177" t="s">
        <v>859</v>
      </c>
      <c r="D479" s="177" t="s">
        <v>287</v>
      </c>
      <c r="E479" s="178" t="s">
        <v>860</v>
      </c>
      <c r="F479" s="179" t="s">
        <v>861</v>
      </c>
      <c r="G479" s="180" t="s">
        <v>318</v>
      </c>
      <c r="H479" s="181">
        <v>75</v>
      </c>
      <c r="I479" s="182"/>
      <c r="J479" s="183">
        <f>ROUND(I479*H479,2)</f>
        <v>0</v>
      </c>
      <c r="K479" s="403" t="s">
        <v>5585</v>
      </c>
      <c r="L479" s="42"/>
      <c r="M479" s="184" t="s">
        <v>5</v>
      </c>
      <c r="N479" s="185" t="s">
        <v>45</v>
      </c>
      <c r="O479" s="43"/>
      <c r="P479" s="186">
        <f>O479*H479</f>
        <v>0</v>
      </c>
      <c r="Q479" s="186">
        <v>0</v>
      </c>
      <c r="R479" s="186">
        <f>Q479*H479</f>
        <v>0</v>
      </c>
      <c r="S479" s="186">
        <v>0</v>
      </c>
      <c r="T479" s="187">
        <f>S479*H479</f>
        <v>0</v>
      </c>
      <c r="AR479" s="25" t="s">
        <v>291</v>
      </c>
      <c r="AT479" s="25" t="s">
        <v>287</v>
      </c>
      <c r="AU479" s="25" t="s">
        <v>142</v>
      </c>
      <c r="AY479" s="25" t="s">
        <v>285</v>
      </c>
      <c r="BE479" s="188">
        <f>IF(N479="základní",J479,0)</f>
        <v>0</v>
      </c>
      <c r="BF479" s="188">
        <f>IF(N479="snížená",J479,0)</f>
        <v>0</v>
      </c>
      <c r="BG479" s="188">
        <f>IF(N479="zákl. přenesená",J479,0)</f>
        <v>0</v>
      </c>
      <c r="BH479" s="188">
        <f>IF(N479="sníž. přenesená",J479,0)</f>
        <v>0</v>
      </c>
      <c r="BI479" s="188">
        <f>IF(N479="nulová",J479,0)</f>
        <v>0</v>
      </c>
      <c r="BJ479" s="25" t="s">
        <v>82</v>
      </c>
      <c r="BK479" s="188">
        <f>ROUND(I479*H479,2)</f>
        <v>0</v>
      </c>
      <c r="BL479" s="25" t="s">
        <v>291</v>
      </c>
      <c r="BM479" s="25" t="s">
        <v>862</v>
      </c>
    </row>
    <row r="480" spans="2:65" s="11" customFormat="1">
      <c r="B480" s="189"/>
      <c r="D480" s="215" t="s">
        <v>292</v>
      </c>
      <c r="E480" s="216" t="s">
        <v>5</v>
      </c>
      <c r="F480" s="217" t="s">
        <v>863</v>
      </c>
      <c r="H480" s="218">
        <v>75</v>
      </c>
      <c r="I480" s="194"/>
      <c r="K480" s="398"/>
      <c r="L480" s="189"/>
      <c r="M480" s="195"/>
      <c r="N480" s="196"/>
      <c r="O480" s="196"/>
      <c r="P480" s="196"/>
      <c r="Q480" s="196"/>
      <c r="R480" s="196"/>
      <c r="S480" s="196"/>
      <c r="T480" s="197"/>
      <c r="AT480" s="191" t="s">
        <v>292</v>
      </c>
      <c r="AU480" s="191" t="s">
        <v>142</v>
      </c>
      <c r="AV480" s="11" t="s">
        <v>84</v>
      </c>
      <c r="AW480" s="11" t="s">
        <v>37</v>
      </c>
      <c r="AX480" s="11" t="s">
        <v>82</v>
      </c>
      <c r="AY480" s="191" t="s">
        <v>285</v>
      </c>
    </row>
    <row r="481" spans="2:65" s="1" customFormat="1" ht="36">
      <c r="B481" s="176"/>
      <c r="C481" s="177" t="s">
        <v>627</v>
      </c>
      <c r="D481" s="177" t="s">
        <v>287</v>
      </c>
      <c r="E481" s="178" t="s">
        <v>864</v>
      </c>
      <c r="F481" s="179" t="s">
        <v>865</v>
      </c>
      <c r="G481" s="180" t="s">
        <v>318</v>
      </c>
      <c r="H481" s="181">
        <v>3</v>
      </c>
      <c r="I481" s="182"/>
      <c r="J481" s="183">
        <f>ROUND(I481*H481,2)</f>
        <v>0</v>
      </c>
      <c r="K481" s="403" t="s">
        <v>5585</v>
      </c>
      <c r="L481" s="42"/>
      <c r="M481" s="184" t="s">
        <v>5</v>
      </c>
      <c r="N481" s="185" t="s">
        <v>45</v>
      </c>
      <c r="O481" s="43"/>
      <c r="P481" s="186">
        <f>O481*H481</f>
        <v>0</v>
      </c>
      <c r="Q481" s="186">
        <v>8.1999999999999998E-4</v>
      </c>
      <c r="R481" s="186">
        <f>Q481*H481</f>
        <v>2.4599999999999999E-3</v>
      </c>
      <c r="S481" s="186">
        <v>1.0999999999999999E-2</v>
      </c>
      <c r="T481" s="187">
        <f>S481*H481</f>
        <v>3.3000000000000002E-2</v>
      </c>
      <c r="AR481" s="25" t="s">
        <v>291</v>
      </c>
      <c r="AT481" s="25" t="s">
        <v>287</v>
      </c>
      <c r="AU481" s="25" t="s">
        <v>142</v>
      </c>
      <c r="AY481" s="25" t="s">
        <v>285</v>
      </c>
      <c r="BE481" s="188">
        <f>IF(N481="základní",J481,0)</f>
        <v>0</v>
      </c>
      <c r="BF481" s="188">
        <f>IF(N481="snížená",J481,0)</f>
        <v>0</v>
      </c>
      <c r="BG481" s="188">
        <f>IF(N481="zákl. přenesená",J481,0)</f>
        <v>0</v>
      </c>
      <c r="BH481" s="188">
        <f>IF(N481="sníž. přenesená",J481,0)</f>
        <v>0</v>
      </c>
      <c r="BI481" s="188">
        <f>IF(N481="nulová",J481,0)</f>
        <v>0</v>
      </c>
      <c r="BJ481" s="25" t="s">
        <v>82</v>
      </c>
      <c r="BK481" s="188">
        <f>ROUND(I481*H481,2)</f>
        <v>0</v>
      </c>
      <c r="BL481" s="25" t="s">
        <v>291</v>
      </c>
      <c r="BM481" s="25" t="s">
        <v>866</v>
      </c>
    </row>
    <row r="482" spans="2:65" s="11" customFormat="1">
      <c r="B482" s="189"/>
      <c r="D482" s="190" t="s">
        <v>292</v>
      </c>
      <c r="E482" s="191" t="s">
        <v>5</v>
      </c>
      <c r="F482" s="192" t="s">
        <v>867</v>
      </c>
      <c r="H482" s="193">
        <v>3</v>
      </c>
      <c r="I482" s="194"/>
      <c r="K482" s="398"/>
      <c r="L482" s="189"/>
      <c r="M482" s="195"/>
      <c r="N482" s="196"/>
      <c r="O482" s="196"/>
      <c r="P482" s="196"/>
      <c r="Q482" s="196"/>
      <c r="R482" s="196"/>
      <c r="S482" s="196"/>
      <c r="T482" s="197"/>
      <c r="AT482" s="191" t="s">
        <v>292</v>
      </c>
      <c r="AU482" s="191" t="s">
        <v>142</v>
      </c>
      <c r="AV482" s="11" t="s">
        <v>84</v>
      </c>
      <c r="AW482" s="11" t="s">
        <v>37</v>
      </c>
      <c r="AX482" s="11" t="s">
        <v>82</v>
      </c>
      <c r="AY482" s="191" t="s">
        <v>285</v>
      </c>
    </row>
    <row r="483" spans="2:65" s="10" customFormat="1" ht="14.4">
      <c r="B483" s="162"/>
      <c r="D483" s="173" t="s">
        <v>73</v>
      </c>
      <c r="E483" s="174" t="s">
        <v>868</v>
      </c>
      <c r="F483" s="174" t="s">
        <v>869</v>
      </c>
      <c r="I483" s="165"/>
      <c r="J483" s="175">
        <f>BK483</f>
        <v>0</v>
      </c>
      <c r="K483" s="401"/>
      <c r="L483" s="162"/>
      <c r="M483" s="167"/>
      <c r="N483" s="168"/>
      <c r="O483" s="168"/>
      <c r="P483" s="169">
        <f>SUM(P484:P492)</f>
        <v>0</v>
      </c>
      <c r="Q483" s="168"/>
      <c r="R483" s="169">
        <f>SUM(R484:R492)</f>
        <v>3.1280000000000002E-2</v>
      </c>
      <c r="S483" s="168"/>
      <c r="T483" s="170">
        <f>SUM(T484:T492)</f>
        <v>0</v>
      </c>
      <c r="AR483" s="163" t="s">
        <v>84</v>
      </c>
      <c r="AT483" s="171" t="s">
        <v>73</v>
      </c>
      <c r="AU483" s="171" t="s">
        <v>84</v>
      </c>
      <c r="AY483" s="163" t="s">
        <v>285</v>
      </c>
      <c r="BK483" s="172">
        <f>SUM(BK484:BK492)</f>
        <v>0</v>
      </c>
    </row>
    <row r="484" spans="2:65" s="1" customFormat="1" ht="24">
      <c r="B484" s="176"/>
      <c r="C484" s="177" t="s">
        <v>870</v>
      </c>
      <c r="D484" s="177" t="s">
        <v>287</v>
      </c>
      <c r="E484" s="178" t="s">
        <v>871</v>
      </c>
      <c r="F484" s="179" t="s">
        <v>872</v>
      </c>
      <c r="G484" s="180" t="s">
        <v>318</v>
      </c>
      <c r="H484" s="181">
        <v>45</v>
      </c>
      <c r="I484" s="182"/>
      <c r="J484" s="183">
        <f t="shared" ref="J484:J492" si="30">ROUND(I484*H484,2)</f>
        <v>0</v>
      </c>
      <c r="K484" s="403" t="s">
        <v>5585</v>
      </c>
      <c r="L484" s="42"/>
      <c r="M484" s="184" t="s">
        <v>5</v>
      </c>
      <c r="N484" s="185" t="s">
        <v>45</v>
      </c>
      <c r="O484" s="43"/>
      <c r="P484" s="186">
        <f t="shared" ref="P484:P492" si="31">O484*H484</f>
        <v>0</v>
      </c>
      <c r="Q484" s="186">
        <v>0</v>
      </c>
      <c r="R484" s="186">
        <f t="shared" ref="R484:R492" si="32">Q484*H484</f>
        <v>0</v>
      </c>
      <c r="S484" s="186">
        <v>0</v>
      </c>
      <c r="T484" s="187">
        <f t="shared" ref="T484:T492" si="33">S484*H484</f>
        <v>0</v>
      </c>
      <c r="AR484" s="25" t="s">
        <v>337</v>
      </c>
      <c r="AT484" s="25" t="s">
        <v>287</v>
      </c>
      <c r="AU484" s="25" t="s">
        <v>142</v>
      </c>
      <c r="AY484" s="25" t="s">
        <v>285</v>
      </c>
      <c r="BE484" s="188">
        <f t="shared" ref="BE484:BE492" si="34">IF(N484="základní",J484,0)</f>
        <v>0</v>
      </c>
      <c r="BF484" s="188">
        <f t="shared" ref="BF484:BF492" si="35">IF(N484="snížená",J484,0)</f>
        <v>0</v>
      </c>
      <c r="BG484" s="188">
        <f t="shared" ref="BG484:BG492" si="36">IF(N484="zákl. přenesená",J484,0)</f>
        <v>0</v>
      </c>
      <c r="BH484" s="188">
        <f t="shared" ref="BH484:BH492" si="37">IF(N484="sníž. přenesená",J484,0)</f>
        <v>0</v>
      </c>
      <c r="BI484" s="188">
        <f t="shared" ref="BI484:BI492" si="38">IF(N484="nulová",J484,0)</f>
        <v>0</v>
      </c>
      <c r="BJ484" s="25" t="s">
        <v>82</v>
      </c>
      <c r="BK484" s="188">
        <f t="shared" ref="BK484:BK492" si="39">ROUND(I484*H484,2)</f>
        <v>0</v>
      </c>
      <c r="BL484" s="25" t="s">
        <v>337</v>
      </c>
      <c r="BM484" s="25" t="s">
        <v>873</v>
      </c>
    </row>
    <row r="485" spans="2:65" s="1" customFormat="1" ht="24">
      <c r="B485" s="176"/>
      <c r="C485" s="177" t="s">
        <v>874</v>
      </c>
      <c r="D485" s="177" t="s">
        <v>287</v>
      </c>
      <c r="E485" s="178" t="s">
        <v>875</v>
      </c>
      <c r="F485" s="179" t="s">
        <v>876</v>
      </c>
      <c r="G485" s="180" t="s">
        <v>318</v>
      </c>
      <c r="H485" s="181">
        <v>44</v>
      </c>
      <c r="I485" s="182"/>
      <c r="J485" s="183">
        <f t="shared" si="30"/>
        <v>0</v>
      </c>
      <c r="K485" s="403" t="s">
        <v>5585</v>
      </c>
      <c r="L485" s="42"/>
      <c r="M485" s="184" t="s">
        <v>5</v>
      </c>
      <c r="N485" s="185" t="s">
        <v>45</v>
      </c>
      <c r="O485" s="43"/>
      <c r="P485" s="186">
        <f t="shared" si="31"/>
        <v>0</v>
      </c>
      <c r="Q485" s="186">
        <v>0</v>
      </c>
      <c r="R485" s="186">
        <f t="shared" si="32"/>
        <v>0</v>
      </c>
      <c r="S485" s="186">
        <v>0</v>
      </c>
      <c r="T485" s="187">
        <f t="shared" si="33"/>
        <v>0</v>
      </c>
      <c r="AR485" s="25" t="s">
        <v>337</v>
      </c>
      <c r="AT485" s="25" t="s">
        <v>287</v>
      </c>
      <c r="AU485" s="25" t="s">
        <v>142</v>
      </c>
      <c r="AY485" s="25" t="s">
        <v>285</v>
      </c>
      <c r="BE485" s="188">
        <f t="shared" si="34"/>
        <v>0</v>
      </c>
      <c r="BF485" s="188">
        <f t="shared" si="35"/>
        <v>0</v>
      </c>
      <c r="BG485" s="188">
        <f t="shared" si="36"/>
        <v>0</v>
      </c>
      <c r="BH485" s="188">
        <f t="shared" si="37"/>
        <v>0</v>
      </c>
      <c r="BI485" s="188">
        <f t="shared" si="38"/>
        <v>0</v>
      </c>
      <c r="BJ485" s="25" t="s">
        <v>82</v>
      </c>
      <c r="BK485" s="188">
        <f t="shared" si="39"/>
        <v>0</v>
      </c>
      <c r="BL485" s="25" t="s">
        <v>337</v>
      </c>
      <c r="BM485" s="25" t="s">
        <v>877</v>
      </c>
    </row>
    <row r="486" spans="2:65" s="1" customFormat="1" ht="24">
      <c r="B486" s="176"/>
      <c r="C486" s="177" t="s">
        <v>878</v>
      </c>
      <c r="D486" s="177" t="s">
        <v>287</v>
      </c>
      <c r="E486" s="178" t="s">
        <v>879</v>
      </c>
      <c r="F486" s="179" t="s">
        <v>880</v>
      </c>
      <c r="G486" s="180" t="s">
        <v>318</v>
      </c>
      <c r="H486" s="181">
        <v>25</v>
      </c>
      <c r="I486" s="182"/>
      <c r="J486" s="183">
        <f t="shared" si="30"/>
        <v>0</v>
      </c>
      <c r="K486" s="403" t="s">
        <v>5585</v>
      </c>
      <c r="L486" s="42"/>
      <c r="M486" s="184" t="s">
        <v>5</v>
      </c>
      <c r="N486" s="185" t="s">
        <v>45</v>
      </c>
      <c r="O486" s="43"/>
      <c r="P486" s="186">
        <f t="shared" si="31"/>
        <v>0</v>
      </c>
      <c r="Q486" s="186">
        <v>0</v>
      </c>
      <c r="R486" s="186">
        <f t="shared" si="32"/>
        <v>0</v>
      </c>
      <c r="S486" s="186">
        <v>0</v>
      </c>
      <c r="T486" s="187">
        <f t="shared" si="33"/>
        <v>0</v>
      </c>
      <c r="AR486" s="25" t="s">
        <v>337</v>
      </c>
      <c r="AT486" s="25" t="s">
        <v>287</v>
      </c>
      <c r="AU486" s="25" t="s">
        <v>142</v>
      </c>
      <c r="AY486" s="25" t="s">
        <v>285</v>
      </c>
      <c r="BE486" s="188">
        <f t="shared" si="34"/>
        <v>0</v>
      </c>
      <c r="BF486" s="188">
        <f t="shared" si="35"/>
        <v>0</v>
      </c>
      <c r="BG486" s="188">
        <f t="shared" si="36"/>
        <v>0</v>
      </c>
      <c r="BH486" s="188">
        <f t="shared" si="37"/>
        <v>0</v>
      </c>
      <c r="BI486" s="188">
        <f t="shared" si="38"/>
        <v>0</v>
      </c>
      <c r="BJ486" s="25" t="s">
        <v>82</v>
      </c>
      <c r="BK486" s="188">
        <f t="shared" si="39"/>
        <v>0</v>
      </c>
      <c r="BL486" s="25" t="s">
        <v>337</v>
      </c>
      <c r="BM486" s="25" t="s">
        <v>881</v>
      </c>
    </row>
    <row r="487" spans="2:65" s="1" customFormat="1" ht="24">
      <c r="B487" s="176"/>
      <c r="C487" s="177" t="s">
        <v>643</v>
      </c>
      <c r="D487" s="177" t="s">
        <v>287</v>
      </c>
      <c r="E487" s="178" t="s">
        <v>882</v>
      </c>
      <c r="F487" s="179" t="s">
        <v>883</v>
      </c>
      <c r="G487" s="180" t="s">
        <v>318</v>
      </c>
      <c r="H487" s="181">
        <v>30</v>
      </c>
      <c r="I487" s="182"/>
      <c r="J487" s="183">
        <f t="shared" si="30"/>
        <v>0</v>
      </c>
      <c r="K487" s="403" t="s">
        <v>5585</v>
      </c>
      <c r="L487" s="42"/>
      <c r="M487" s="184" t="s">
        <v>5</v>
      </c>
      <c r="N487" s="185" t="s">
        <v>45</v>
      </c>
      <c r="O487" s="43"/>
      <c r="P487" s="186">
        <f t="shared" si="31"/>
        <v>0</v>
      </c>
      <c r="Q487" s="186">
        <v>0</v>
      </c>
      <c r="R487" s="186">
        <f t="shared" si="32"/>
        <v>0</v>
      </c>
      <c r="S487" s="186">
        <v>0</v>
      </c>
      <c r="T487" s="187">
        <f t="shared" si="33"/>
        <v>0</v>
      </c>
      <c r="AR487" s="25" t="s">
        <v>337</v>
      </c>
      <c r="AT487" s="25" t="s">
        <v>287</v>
      </c>
      <c r="AU487" s="25" t="s">
        <v>142</v>
      </c>
      <c r="AY487" s="25" t="s">
        <v>285</v>
      </c>
      <c r="BE487" s="188">
        <f t="shared" si="34"/>
        <v>0</v>
      </c>
      <c r="BF487" s="188">
        <f t="shared" si="35"/>
        <v>0</v>
      </c>
      <c r="BG487" s="188">
        <f t="shared" si="36"/>
        <v>0</v>
      </c>
      <c r="BH487" s="188">
        <f t="shared" si="37"/>
        <v>0</v>
      </c>
      <c r="BI487" s="188">
        <f t="shared" si="38"/>
        <v>0</v>
      </c>
      <c r="BJ487" s="25" t="s">
        <v>82</v>
      </c>
      <c r="BK487" s="188">
        <f t="shared" si="39"/>
        <v>0</v>
      </c>
      <c r="BL487" s="25" t="s">
        <v>337</v>
      </c>
      <c r="BM487" s="25" t="s">
        <v>884</v>
      </c>
    </row>
    <row r="488" spans="2:65" s="1" customFormat="1">
      <c r="B488" s="176"/>
      <c r="C488" s="230" t="s">
        <v>885</v>
      </c>
      <c r="D488" s="230" t="s">
        <v>757</v>
      </c>
      <c r="E488" s="231" t="s">
        <v>886</v>
      </c>
      <c r="F488" s="232" t="s">
        <v>887</v>
      </c>
      <c r="G488" s="233" t="s">
        <v>318</v>
      </c>
      <c r="H488" s="234">
        <v>30</v>
      </c>
      <c r="I488" s="235"/>
      <c r="J488" s="236">
        <f t="shared" si="30"/>
        <v>0</v>
      </c>
      <c r="K488" s="407" t="s">
        <v>5587</v>
      </c>
      <c r="L488" s="237"/>
      <c r="M488" s="238" t="s">
        <v>5</v>
      </c>
      <c r="N488" s="239" t="s">
        <v>45</v>
      </c>
      <c r="O488" s="43"/>
      <c r="P488" s="186">
        <f t="shared" si="31"/>
        <v>0</v>
      </c>
      <c r="Q488" s="186">
        <v>6.9999999999999994E-5</v>
      </c>
      <c r="R488" s="186">
        <f t="shared" si="32"/>
        <v>2.0999999999999999E-3</v>
      </c>
      <c r="S488" s="186">
        <v>0</v>
      </c>
      <c r="T488" s="187">
        <f t="shared" si="33"/>
        <v>0</v>
      </c>
      <c r="AR488" s="25" t="s">
        <v>401</v>
      </c>
      <c r="AT488" s="25" t="s">
        <v>757</v>
      </c>
      <c r="AU488" s="25" t="s">
        <v>142</v>
      </c>
      <c r="AY488" s="25" t="s">
        <v>285</v>
      </c>
      <c r="BE488" s="188">
        <f t="shared" si="34"/>
        <v>0</v>
      </c>
      <c r="BF488" s="188">
        <f t="shared" si="35"/>
        <v>0</v>
      </c>
      <c r="BG488" s="188">
        <f t="shared" si="36"/>
        <v>0</v>
      </c>
      <c r="BH488" s="188">
        <f t="shared" si="37"/>
        <v>0</v>
      </c>
      <c r="BI488" s="188">
        <f t="shared" si="38"/>
        <v>0</v>
      </c>
      <c r="BJ488" s="25" t="s">
        <v>82</v>
      </c>
      <c r="BK488" s="188">
        <f t="shared" si="39"/>
        <v>0</v>
      </c>
      <c r="BL488" s="25" t="s">
        <v>337</v>
      </c>
      <c r="BM488" s="25" t="s">
        <v>888</v>
      </c>
    </row>
    <row r="489" spans="2:65" s="1" customFormat="1">
      <c r="B489" s="176"/>
      <c r="C489" s="230" t="s">
        <v>653</v>
      </c>
      <c r="D489" s="230" t="s">
        <v>757</v>
      </c>
      <c r="E489" s="231" t="s">
        <v>889</v>
      </c>
      <c r="F489" s="232" t="s">
        <v>890</v>
      </c>
      <c r="G489" s="233" t="s">
        <v>318</v>
      </c>
      <c r="H489" s="234">
        <v>45</v>
      </c>
      <c r="I489" s="235"/>
      <c r="J489" s="236">
        <f t="shared" si="30"/>
        <v>0</v>
      </c>
      <c r="K489" s="407" t="s">
        <v>5587</v>
      </c>
      <c r="L489" s="237"/>
      <c r="M489" s="238" t="s">
        <v>5</v>
      </c>
      <c r="N489" s="239" t="s">
        <v>45</v>
      </c>
      <c r="O489" s="43"/>
      <c r="P489" s="186">
        <f t="shared" si="31"/>
        <v>0</v>
      </c>
      <c r="Q489" s="186">
        <v>8.0000000000000007E-5</v>
      </c>
      <c r="R489" s="186">
        <f t="shared" si="32"/>
        <v>3.6000000000000003E-3</v>
      </c>
      <c r="S489" s="186">
        <v>0</v>
      </c>
      <c r="T489" s="187">
        <f t="shared" si="33"/>
        <v>0</v>
      </c>
      <c r="AR489" s="25" t="s">
        <v>401</v>
      </c>
      <c r="AT489" s="25" t="s">
        <v>757</v>
      </c>
      <c r="AU489" s="25" t="s">
        <v>142</v>
      </c>
      <c r="AY489" s="25" t="s">
        <v>285</v>
      </c>
      <c r="BE489" s="188">
        <f t="shared" si="34"/>
        <v>0</v>
      </c>
      <c r="BF489" s="188">
        <f t="shared" si="35"/>
        <v>0</v>
      </c>
      <c r="BG489" s="188">
        <f t="shared" si="36"/>
        <v>0</v>
      </c>
      <c r="BH489" s="188">
        <f t="shared" si="37"/>
        <v>0</v>
      </c>
      <c r="BI489" s="188">
        <f t="shared" si="38"/>
        <v>0</v>
      </c>
      <c r="BJ489" s="25" t="s">
        <v>82</v>
      </c>
      <c r="BK489" s="188">
        <f t="shared" si="39"/>
        <v>0</v>
      </c>
      <c r="BL489" s="25" t="s">
        <v>337</v>
      </c>
      <c r="BM489" s="25" t="s">
        <v>891</v>
      </c>
    </row>
    <row r="490" spans="2:65" s="1" customFormat="1">
      <c r="B490" s="176"/>
      <c r="C490" s="230" t="s">
        <v>892</v>
      </c>
      <c r="D490" s="230" t="s">
        <v>757</v>
      </c>
      <c r="E490" s="231" t="s">
        <v>893</v>
      </c>
      <c r="F490" s="232" t="s">
        <v>894</v>
      </c>
      <c r="G490" s="233" t="s">
        <v>318</v>
      </c>
      <c r="H490" s="234">
        <v>12</v>
      </c>
      <c r="I490" s="235"/>
      <c r="J490" s="236">
        <f t="shared" si="30"/>
        <v>0</v>
      </c>
      <c r="K490" s="407" t="s">
        <v>5587</v>
      </c>
      <c r="L490" s="237"/>
      <c r="M490" s="238" t="s">
        <v>5</v>
      </c>
      <c r="N490" s="239" t="s">
        <v>45</v>
      </c>
      <c r="O490" s="43"/>
      <c r="P490" s="186">
        <f t="shared" si="31"/>
        <v>0</v>
      </c>
      <c r="Q490" s="186">
        <v>9.0000000000000006E-5</v>
      </c>
      <c r="R490" s="186">
        <f t="shared" si="32"/>
        <v>1.08E-3</v>
      </c>
      <c r="S490" s="186">
        <v>0</v>
      </c>
      <c r="T490" s="187">
        <f t="shared" si="33"/>
        <v>0</v>
      </c>
      <c r="AR490" s="25" t="s">
        <v>401</v>
      </c>
      <c r="AT490" s="25" t="s">
        <v>757</v>
      </c>
      <c r="AU490" s="25" t="s">
        <v>142</v>
      </c>
      <c r="AY490" s="25" t="s">
        <v>285</v>
      </c>
      <c r="BE490" s="188">
        <f t="shared" si="34"/>
        <v>0</v>
      </c>
      <c r="BF490" s="188">
        <f t="shared" si="35"/>
        <v>0</v>
      </c>
      <c r="BG490" s="188">
        <f t="shared" si="36"/>
        <v>0</v>
      </c>
      <c r="BH490" s="188">
        <f t="shared" si="37"/>
        <v>0</v>
      </c>
      <c r="BI490" s="188">
        <f t="shared" si="38"/>
        <v>0</v>
      </c>
      <c r="BJ490" s="25" t="s">
        <v>82</v>
      </c>
      <c r="BK490" s="188">
        <f t="shared" si="39"/>
        <v>0</v>
      </c>
      <c r="BL490" s="25" t="s">
        <v>337</v>
      </c>
      <c r="BM490" s="25" t="s">
        <v>895</v>
      </c>
    </row>
    <row r="491" spans="2:65" s="1" customFormat="1">
      <c r="B491" s="176"/>
      <c r="C491" s="230" t="s">
        <v>657</v>
      </c>
      <c r="D491" s="230" t="s">
        <v>757</v>
      </c>
      <c r="E491" s="231" t="s">
        <v>896</v>
      </c>
      <c r="F491" s="232" t="s">
        <v>897</v>
      </c>
      <c r="G491" s="233" t="s">
        <v>318</v>
      </c>
      <c r="H491" s="234">
        <v>25</v>
      </c>
      <c r="I491" s="235"/>
      <c r="J491" s="236">
        <f t="shared" si="30"/>
        <v>0</v>
      </c>
      <c r="K491" s="407" t="s">
        <v>5587</v>
      </c>
      <c r="L491" s="237"/>
      <c r="M491" s="238" t="s">
        <v>5</v>
      </c>
      <c r="N491" s="239" t="s">
        <v>45</v>
      </c>
      <c r="O491" s="43"/>
      <c r="P491" s="186">
        <f t="shared" si="31"/>
        <v>0</v>
      </c>
      <c r="Q491" s="186">
        <v>9.7999999999999997E-4</v>
      </c>
      <c r="R491" s="186">
        <f t="shared" si="32"/>
        <v>2.4500000000000001E-2</v>
      </c>
      <c r="S491" s="186">
        <v>0</v>
      </c>
      <c r="T491" s="187">
        <f t="shared" si="33"/>
        <v>0</v>
      </c>
      <c r="AR491" s="25" t="s">
        <v>401</v>
      </c>
      <c r="AT491" s="25" t="s">
        <v>757</v>
      </c>
      <c r="AU491" s="25" t="s">
        <v>142</v>
      </c>
      <c r="AY491" s="25" t="s">
        <v>285</v>
      </c>
      <c r="BE491" s="188">
        <f t="shared" si="34"/>
        <v>0</v>
      </c>
      <c r="BF491" s="188">
        <f t="shared" si="35"/>
        <v>0</v>
      </c>
      <c r="BG491" s="188">
        <f t="shared" si="36"/>
        <v>0</v>
      </c>
      <c r="BH491" s="188">
        <f t="shared" si="37"/>
        <v>0</v>
      </c>
      <c r="BI491" s="188">
        <f t="shared" si="38"/>
        <v>0</v>
      </c>
      <c r="BJ491" s="25" t="s">
        <v>82</v>
      </c>
      <c r="BK491" s="188">
        <f t="shared" si="39"/>
        <v>0</v>
      </c>
      <c r="BL491" s="25" t="s">
        <v>337</v>
      </c>
      <c r="BM491" s="25" t="s">
        <v>898</v>
      </c>
    </row>
    <row r="492" spans="2:65" s="1" customFormat="1" ht="36">
      <c r="B492" s="176"/>
      <c r="C492" s="177" t="s">
        <v>899</v>
      </c>
      <c r="D492" s="177" t="s">
        <v>287</v>
      </c>
      <c r="E492" s="178" t="s">
        <v>900</v>
      </c>
      <c r="F492" s="179" t="s">
        <v>901</v>
      </c>
      <c r="G492" s="180" t="s">
        <v>674</v>
      </c>
      <c r="H492" s="181">
        <v>3.1E-2</v>
      </c>
      <c r="I492" s="182"/>
      <c r="J492" s="183">
        <f t="shared" si="30"/>
        <v>0</v>
      </c>
      <c r="K492" s="403" t="s">
        <v>5585</v>
      </c>
      <c r="L492" s="42"/>
      <c r="M492" s="184" t="s">
        <v>5</v>
      </c>
      <c r="N492" s="185" t="s">
        <v>45</v>
      </c>
      <c r="O492" s="43"/>
      <c r="P492" s="186">
        <f t="shared" si="31"/>
        <v>0</v>
      </c>
      <c r="Q492" s="186">
        <v>0</v>
      </c>
      <c r="R492" s="186">
        <f t="shared" si="32"/>
        <v>0</v>
      </c>
      <c r="S492" s="186">
        <v>0</v>
      </c>
      <c r="T492" s="187">
        <f t="shared" si="33"/>
        <v>0</v>
      </c>
      <c r="AR492" s="25" t="s">
        <v>337</v>
      </c>
      <c r="AT492" s="25" t="s">
        <v>287</v>
      </c>
      <c r="AU492" s="25" t="s">
        <v>142</v>
      </c>
      <c r="AY492" s="25" t="s">
        <v>285</v>
      </c>
      <c r="BE492" s="188">
        <f t="shared" si="34"/>
        <v>0</v>
      </c>
      <c r="BF492" s="188">
        <f t="shared" si="35"/>
        <v>0</v>
      </c>
      <c r="BG492" s="188">
        <f t="shared" si="36"/>
        <v>0</v>
      </c>
      <c r="BH492" s="188">
        <f t="shared" si="37"/>
        <v>0</v>
      </c>
      <c r="BI492" s="188">
        <f t="shared" si="38"/>
        <v>0</v>
      </c>
      <c r="BJ492" s="25" t="s">
        <v>82</v>
      </c>
      <c r="BK492" s="188">
        <f t="shared" si="39"/>
        <v>0</v>
      </c>
      <c r="BL492" s="25" t="s">
        <v>337</v>
      </c>
      <c r="BM492" s="25" t="s">
        <v>902</v>
      </c>
    </row>
    <row r="493" spans="2:65" s="10" customFormat="1" ht="14.4">
      <c r="B493" s="162"/>
      <c r="D493" s="173" t="s">
        <v>73</v>
      </c>
      <c r="E493" s="174" t="s">
        <v>903</v>
      </c>
      <c r="F493" s="174" t="s">
        <v>904</v>
      </c>
      <c r="I493" s="165"/>
      <c r="J493" s="175">
        <f>BK493</f>
        <v>0</v>
      </c>
      <c r="K493" s="401"/>
      <c r="L493" s="162"/>
      <c r="M493" s="167"/>
      <c r="N493" s="168"/>
      <c r="O493" s="168"/>
      <c r="P493" s="169">
        <f>SUM(P494:P504)</f>
        <v>0</v>
      </c>
      <c r="Q493" s="168"/>
      <c r="R493" s="169">
        <f>SUM(R494:R504)</f>
        <v>0</v>
      </c>
      <c r="S493" s="168"/>
      <c r="T493" s="170">
        <f>SUM(T494:T504)</f>
        <v>0</v>
      </c>
      <c r="AR493" s="163" t="s">
        <v>84</v>
      </c>
      <c r="AT493" s="171" t="s">
        <v>73</v>
      </c>
      <c r="AU493" s="171" t="s">
        <v>84</v>
      </c>
      <c r="AY493" s="163" t="s">
        <v>285</v>
      </c>
      <c r="BK493" s="172">
        <f>SUM(BK494:BK504)</f>
        <v>0</v>
      </c>
    </row>
    <row r="494" spans="2:65" s="1" customFormat="1" ht="24">
      <c r="B494" s="176"/>
      <c r="C494" s="177" t="s">
        <v>660</v>
      </c>
      <c r="D494" s="177" t="s">
        <v>287</v>
      </c>
      <c r="E494" s="178" t="s">
        <v>905</v>
      </c>
      <c r="F494" s="179" t="s">
        <v>906</v>
      </c>
      <c r="G494" s="180" t="s">
        <v>318</v>
      </c>
      <c r="H494" s="181">
        <v>33</v>
      </c>
      <c r="I494" s="182"/>
      <c r="J494" s="183">
        <f t="shared" ref="J494:J504" si="40">ROUND(I494*H494,2)</f>
        <v>0</v>
      </c>
      <c r="K494" s="403" t="s">
        <v>5585</v>
      </c>
      <c r="L494" s="42"/>
      <c r="M494" s="184" t="s">
        <v>5</v>
      </c>
      <c r="N494" s="185" t="s">
        <v>45</v>
      </c>
      <c r="O494" s="43"/>
      <c r="P494" s="186">
        <f t="shared" ref="P494:P504" si="41">O494*H494</f>
        <v>0</v>
      </c>
      <c r="Q494" s="186">
        <v>0</v>
      </c>
      <c r="R494" s="186">
        <f t="shared" ref="R494:R504" si="42">Q494*H494</f>
        <v>0</v>
      </c>
      <c r="S494" s="186">
        <v>0</v>
      </c>
      <c r="T494" s="187">
        <f t="shared" ref="T494:T504" si="43">S494*H494</f>
        <v>0</v>
      </c>
      <c r="AR494" s="25" t="s">
        <v>337</v>
      </c>
      <c r="AT494" s="25" t="s">
        <v>287</v>
      </c>
      <c r="AU494" s="25" t="s">
        <v>142</v>
      </c>
      <c r="AY494" s="25" t="s">
        <v>285</v>
      </c>
      <c r="BE494" s="188">
        <f t="shared" ref="BE494:BE504" si="44">IF(N494="základní",J494,0)</f>
        <v>0</v>
      </c>
      <c r="BF494" s="188">
        <f t="shared" ref="BF494:BF504" si="45">IF(N494="snížená",J494,0)</f>
        <v>0</v>
      </c>
      <c r="BG494" s="188">
        <f t="shared" ref="BG494:BG504" si="46">IF(N494="zákl. přenesená",J494,0)</f>
        <v>0</v>
      </c>
      <c r="BH494" s="188">
        <f t="shared" ref="BH494:BH504" si="47">IF(N494="sníž. přenesená",J494,0)</f>
        <v>0</v>
      </c>
      <c r="BI494" s="188">
        <f t="shared" ref="BI494:BI504" si="48">IF(N494="nulová",J494,0)</f>
        <v>0</v>
      </c>
      <c r="BJ494" s="25" t="s">
        <v>82</v>
      </c>
      <c r="BK494" s="188">
        <f t="shared" ref="BK494:BK504" si="49">ROUND(I494*H494,2)</f>
        <v>0</v>
      </c>
      <c r="BL494" s="25" t="s">
        <v>337</v>
      </c>
      <c r="BM494" s="25" t="s">
        <v>907</v>
      </c>
    </row>
    <row r="495" spans="2:65" s="1" customFormat="1" ht="24">
      <c r="B495" s="176"/>
      <c r="C495" s="177" t="s">
        <v>908</v>
      </c>
      <c r="D495" s="177" t="s">
        <v>287</v>
      </c>
      <c r="E495" s="178" t="s">
        <v>909</v>
      </c>
      <c r="F495" s="179" t="s">
        <v>910</v>
      </c>
      <c r="G495" s="180" t="s">
        <v>318</v>
      </c>
      <c r="H495" s="181">
        <v>30</v>
      </c>
      <c r="I495" s="182"/>
      <c r="J495" s="183">
        <f t="shared" si="40"/>
        <v>0</v>
      </c>
      <c r="K495" s="403" t="s">
        <v>5585</v>
      </c>
      <c r="L495" s="42"/>
      <c r="M495" s="184" t="s">
        <v>5</v>
      </c>
      <c r="N495" s="185" t="s">
        <v>45</v>
      </c>
      <c r="O495" s="43"/>
      <c r="P495" s="186">
        <f t="shared" si="41"/>
        <v>0</v>
      </c>
      <c r="Q495" s="186">
        <v>0</v>
      </c>
      <c r="R495" s="186">
        <f t="shared" si="42"/>
        <v>0</v>
      </c>
      <c r="S495" s="186">
        <v>0</v>
      </c>
      <c r="T495" s="187">
        <f t="shared" si="43"/>
        <v>0</v>
      </c>
      <c r="AR495" s="25" t="s">
        <v>337</v>
      </c>
      <c r="AT495" s="25" t="s">
        <v>287</v>
      </c>
      <c r="AU495" s="25" t="s">
        <v>142</v>
      </c>
      <c r="AY495" s="25" t="s">
        <v>285</v>
      </c>
      <c r="BE495" s="188">
        <f t="shared" si="44"/>
        <v>0</v>
      </c>
      <c r="BF495" s="188">
        <f t="shared" si="45"/>
        <v>0</v>
      </c>
      <c r="BG495" s="188">
        <f t="shared" si="46"/>
        <v>0</v>
      </c>
      <c r="BH495" s="188">
        <f t="shared" si="47"/>
        <v>0</v>
      </c>
      <c r="BI495" s="188">
        <f t="shared" si="48"/>
        <v>0</v>
      </c>
      <c r="BJ495" s="25" t="s">
        <v>82</v>
      </c>
      <c r="BK495" s="188">
        <f t="shared" si="49"/>
        <v>0</v>
      </c>
      <c r="BL495" s="25" t="s">
        <v>337</v>
      </c>
      <c r="BM495" s="25" t="s">
        <v>911</v>
      </c>
    </row>
    <row r="496" spans="2:65" s="1" customFormat="1" ht="24">
      <c r="B496" s="176"/>
      <c r="C496" s="177" t="s">
        <v>665</v>
      </c>
      <c r="D496" s="177" t="s">
        <v>287</v>
      </c>
      <c r="E496" s="178" t="s">
        <v>912</v>
      </c>
      <c r="F496" s="179" t="s">
        <v>913</v>
      </c>
      <c r="G496" s="180" t="s">
        <v>318</v>
      </c>
      <c r="H496" s="181">
        <v>5</v>
      </c>
      <c r="I496" s="182"/>
      <c r="J496" s="183">
        <f t="shared" si="40"/>
        <v>0</v>
      </c>
      <c r="K496" s="403" t="s">
        <v>5585</v>
      </c>
      <c r="L496" s="42"/>
      <c r="M496" s="184" t="s">
        <v>5</v>
      </c>
      <c r="N496" s="185" t="s">
        <v>45</v>
      </c>
      <c r="O496" s="43"/>
      <c r="P496" s="186">
        <f t="shared" si="41"/>
        <v>0</v>
      </c>
      <c r="Q496" s="186">
        <v>0</v>
      </c>
      <c r="R496" s="186">
        <f t="shared" si="42"/>
        <v>0</v>
      </c>
      <c r="S496" s="186">
        <v>0</v>
      </c>
      <c r="T496" s="187">
        <f t="shared" si="43"/>
        <v>0</v>
      </c>
      <c r="AR496" s="25" t="s">
        <v>337</v>
      </c>
      <c r="AT496" s="25" t="s">
        <v>287</v>
      </c>
      <c r="AU496" s="25" t="s">
        <v>142</v>
      </c>
      <c r="AY496" s="25" t="s">
        <v>285</v>
      </c>
      <c r="BE496" s="188">
        <f t="shared" si="44"/>
        <v>0</v>
      </c>
      <c r="BF496" s="188">
        <f t="shared" si="45"/>
        <v>0</v>
      </c>
      <c r="BG496" s="188">
        <f t="shared" si="46"/>
        <v>0</v>
      </c>
      <c r="BH496" s="188">
        <f t="shared" si="47"/>
        <v>0</v>
      </c>
      <c r="BI496" s="188">
        <f t="shared" si="48"/>
        <v>0</v>
      </c>
      <c r="BJ496" s="25" t="s">
        <v>82</v>
      </c>
      <c r="BK496" s="188">
        <f t="shared" si="49"/>
        <v>0</v>
      </c>
      <c r="BL496" s="25" t="s">
        <v>337</v>
      </c>
      <c r="BM496" s="25" t="s">
        <v>914</v>
      </c>
    </row>
    <row r="497" spans="2:65" s="1" customFormat="1" ht="24">
      <c r="B497" s="176"/>
      <c r="C497" s="177" t="s">
        <v>915</v>
      </c>
      <c r="D497" s="177" t="s">
        <v>287</v>
      </c>
      <c r="E497" s="178" t="s">
        <v>916</v>
      </c>
      <c r="F497" s="179" t="s">
        <v>917</v>
      </c>
      <c r="G497" s="180" t="s">
        <v>318</v>
      </c>
      <c r="H497" s="181">
        <v>16</v>
      </c>
      <c r="I497" s="182"/>
      <c r="J497" s="183">
        <f t="shared" si="40"/>
        <v>0</v>
      </c>
      <c r="K497" s="403" t="s">
        <v>5585</v>
      </c>
      <c r="L497" s="42"/>
      <c r="M497" s="184" t="s">
        <v>5</v>
      </c>
      <c r="N497" s="185" t="s">
        <v>45</v>
      </c>
      <c r="O497" s="43"/>
      <c r="P497" s="186">
        <f t="shared" si="41"/>
        <v>0</v>
      </c>
      <c r="Q497" s="186">
        <v>0</v>
      </c>
      <c r="R497" s="186">
        <f t="shared" si="42"/>
        <v>0</v>
      </c>
      <c r="S497" s="186">
        <v>0</v>
      </c>
      <c r="T497" s="187">
        <f t="shared" si="43"/>
        <v>0</v>
      </c>
      <c r="AR497" s="25" t="s">
        <v>337</v>
      </c>
      <c r="AT497" s="25" t="s">
        <v>287</v>
      </c>
      <c r="AU497" s="25" t="s">
        <v>142</v>
      </c>
      <c r="AY497" s="25" t="s">
        <v>285</v>
      </c>
      <c r="BE497" s="188">
        <f t="shared" si="44"/>
        <v>0</v>
      </c>
      <c r="BF497" s="188">
        <f t="shared" si="45"/>
        <v>0</v>
      </c>
      <c r="BG497" s="188">
        <f t="shared" si="46"/>
        <v>0</v>
      </c>
      <c r="BH497" s="188">
        <f t="shared" si="47"/>
        <v>0</v>
      </c>
      <c r="BI497" s="188">
        <f t="shared" si="48"/>
        <v>0</v>
      </c>
      <c r="BJ497" s="25" t="s">
        <v>82</v>
      </c>
      <c r="BK497" s="188">
        <f t="shared" si="49"/>
        <v>0</v>
      </c>
      <c r="BL497" s="25" t="s">
        <v>337</v>
      </c>
      <c r="BM497" s="25" t="s">
        <v>918</v>
      </c>
    </row>
    <row r="498" spans="2:65" s="1" customFormat="1" ht="24">
      <c r="B498" s="176"/>
      <c r="C498" s="177" t="s">
        <v>668</v>
      </c>
      <c r="D498" s="177" t="s">
        <v>287</v>
      </c>
      <c r="E498" s="178" t="s">
        <v>919</v>
      </c>
      <c r="F498" s="179" t="s">
        <v>920</v>
      </c>
      <c r="G498" s="180" t="s">
        <v>757</v>
      </c>
      <c r="H498" s="181">
        <v>13</v>
      </c>
      <c r="I498" s="182"/>
      <c r="J498" s="183">
        <f t="shared" si="40"/>
        <v>0</v>
      </c>
      <c r="K498" s="403" t="s">
        <v>5585</v>
      </c>
      <c r="L498" s="42"/>
      <c r="M498" s="184" t="s">
        <v>5</v>
      </c>
      <c r="N498" s="185" t="s">
        <v>45</v>
      </c>
      <c r="O498" s="43"/>
      <c r="P498" s="186">
        <f t="shared" si="41"/>
        <v>0</v>
      </c>
      <c r="Q498" s="186">
        <v>0</v>
      </c>
      <c r="R498" s="186">
        <f t="shared" si="42"/>
        <v>0</v>
      </c>
      <c r="S498" s="186">
        <v>0</v>
      </c>
      <c r="T498" s="187">
        <f t="shared" si="43"/>
        <v>0</v>
      </c>
      <c r="AR498" s="25" t="s">
        <v>337</v>
      </c>
      <c r="AT498" s="25" t="s">
        <v>287</v>
      </c>
      <c r="AU498" s="25" t="s">
        <v>142</v>
      </c>
      <c r="AY498" s="25" t="s">
        <v>285</v>
      </c>
      <c r="BE498" s="188">
        <f t="shared" si="44"/>
        <v>0</v>
      </c>
      <c r="BF498" s="188">
        <f t="shared" si="45"/>
        <v>0</v>
      </c>
      <c r="BG498" s="188">
        <f t="shared" si="46"/>
        <v>0</v>
      </c>
      <c r="BH498" s="188">
        <f t="shared" si="47"/>
        <v>0</v>
      </c>
      <c r="BI498" s="188">
        <f t="shared" si="48"/>
        <v>0</v>
      </c>
      <c r="BJ498" s="25" t="s">
        <v>82</v>
      </c>
      <c r="BK498" s="188">
        <f t="shared" si="49"/>
        <v>0</v>
      </c>
      <c r="BL498" s="25" t="s">
        <v>337</v>
      </c>
      <c r="BM498" s="25" t="s">
        <v>921</v>
      </c>
    </row>
    <row r="499" spans="2:65" s="1" customFormat="1" ht="24">
      <c r="B499" s="176"/>
      <c r="C499" s="177" t="s">
        <v>922</v>
      </c>
      <c r="D499" s="177" t="s">
        <v>287</v>
      </c>
      <c r="E499" s="178" t="s">
        <v>923</v>
      </c>
      <c r="F499" s="179" t="s">
        <v>924</v>
      </c>
      <c r="G499" s="180" t="s">
        <v>370</v>
      </c>
      <c r="H499" s="181">
        <v>4</v>
      </c>
      <c r="I499" s="182"/>
      <c r="J499" s="183">
        <f t="shared" si="40"/>
        <v>0</v>
      </c>
      <c r="K499" s="403" t="s">
        <v>5585</v>
      </c>
      <c r="L499" s="42"/>
      <c r="M499" s="184" t="s">
        <v>5</v>
      </c>
      <c r="N499" s="185" t="s">
        <v>45</v>
      </c>
      <c r="O499" s="43"/>
      <c r="P499" s="186">
        <f t="shared" si="41"/>
        <v>0</v>
      </c>
      <c r="Q499" s="186">
        <v>0</v>
      </c>
      <c r="R499" s="186">
        <f t="shared" si="42"/>
        <v>0</v>
      </c>
      <c r="S499" s="186">
        <v>0</v>
      </c>
      <c r="T499" s="187">
        <f t="shared" si="43"/>
        <v>0</v>
      </c>
      <c r="AR499" s="25" t="s">
        <v>337</v>
      </c>
      <c r="AT499" s="25" t="s">
        <v>287</v>
      </c>
      <c r="AU499" s="25" t="s">
        <v>142</v>
      </c>
      <c r="AY499" s="25" t="s">
        <v>285</v>
      </c>
      <c r="BE499" s="188">
        <f t="shared" si="44"/>
        <v>0</v>
      </c>
      <c r="BF499" s="188">
        <f t="shared" si="45"/>
        <v>0</v>
      </c>
      <c r="BG499" s="188">
        <f t="shared" si="46"/>
        <v>0</v>
      </c>
      <c r="BH499" s="188">
        <f t="shared" si="47"/>
        <v>0</v>
      </c>
      <c r="BI499" s="188">
        <f t="shared" si="48"/>
        <v>0</v>
      </c>
      <c r="BJ499" s="25" t="s">
        <v>82</v>
      </c>
      <c r="BK499" s="188">
        <f t="shared" si="49"/>
        <v>0</v>
      </c>
      <c r="BL499" s="25" t="s">
        <v>337</v>
      </c>
      <c r="BM499" s="25" t="s">
        <v>925</v>
      </c>
    </row>
    <row r="500" spans="2:65" s="1" customFormat="1" ht="24">
      <c r="B500" s="176"/>
      <c r="C500" s="177" t="s">
        <v>699</v>
      </c>
      <c r="D500" s="177" t="s">
        <v>287</v>
      </c>
      <c r="E500" s="178" t="s">
        <v>926</v>
      </c>
      <c r="F500" s="179" t="s">
        <v>927</v>
      </c>
      <c r="G500" s="180" t="s">
        <v>370</v>
      </c>
      <c r="H500" s="181">
        <v>4</v>
      </c>
      <c r="I500" s="182"/>
      <c r="J500" s="183">
        <f t="shared" si="40"/>
        <v>0</v>
      </c>
      <c r="K500" s="403" t="s">
        <v>5585</v>
      </c>
      <c r="L500" s="42"/>
      <c r="M500" s="184" t="s">
        <v>5</v>
      </c>
      <c r="N500" s="185" t="s">
        <v>45</v>
      </c>
      <c r="O500" s="43"/>
      <c r="P500" s="186">
        <f t="shared" si="41"/>
        <v>0</v>
      </c>
      <c r="Q500" s="186">
        <v>0</v>
      </c>
      <c r="R500" s="186">
        <f t="shared" si="42"/>
        <v>0</v>
      </c>
      <c r="S500" s="186">
        <v>0</v>
      </c>
      <c r="T500" s="187">
        <f t="shared" si="43"/>
        <v>0</v>
      </c>
      <c r="AR500" s="25" t="s">
        <v>337</v>
      </c>
      <c r="AT500" s="25" t="s">
        <v>287</v>
      </c>
      <c r="AU500" s="25" t="s">
        <v>142</v>
      </c>
      <c r="AY500" s="25" t="s">
        <v>285</v>
      </c>
      <c r="BE500" s="188">
        <f t="shared" si="44"/>
        <v>0</v>
      </c>
      <c r="BF500" s="188">
        <f t="shared" si="45"/>
        <v>0</v>
      </c>
      <c r="BG500" s="188">
        <f t="shared" si="46"/>
        <v>0</v>
      </c>
      <c r="BH500" s="188">
        <f t="shared" si="47"/>
        <v>0</v>
      </c>
      <c r="BI500" s="188">
        <f t="shared" si="48"/>
        <v>0</v>
      </c>
      <c r="BJ500" s="25" t="s">
        <v>82</v>
      </c>
      <c r="BK500" s="188">
        <f t="shared" si="49"/>
        <v>0</v>
      </c>
      <c r="BL500" s="25" t="s">
        <v>337</v>
      </c>
      <c r="BM500" s="25" t="s">
        <v>928</v>
      </c>
    </row>
    <row r="501" spans="2:65" s="1" customFormat="1" ht="24">
      <c r="B501" s="176"/>
      <c r="C501" s="177" t="s">
        <v>929</v>
      </c>
      <c r="D501" s="177" t="s">
        <v>287</v>
      </c>
      <c r="E501" s="178" t="s">
        <v>930</v>
      </c>
      <c r="F501" s="179" t="s">
        <v>931</v>
      </c>
      <c r="G501" s="180" t="s">
        <v>370</v>
      </c>
      <c r="H501" s="181">
        <v>1</v>
      </c>
      <c r="I501" s="182"/>
      <c r="J501" s="183">
        <f t="shared" si="40"/>
        <v>0</v>
      </c>
      <c r="K501" s="403" t="s">
        <v>5585</v>
      </c>
      <c r="L501" s="42"/>
      <c r="M501" s="184" t="s">
        <v>5</v>
      </c>
      <c r="N501" s="185" t="s">
        <v>45</v>
      </c>
      <c r="O501" s="43"/>
      <c r="P501" s="186">
        <f t="shared" si="41"/>
        <v>0</v>
      </c>
      <c r="Q501" s="186">
        <v>0</v>
      </c>
      <c r="R501" s="186">
        <f t="shared" si="42"/>
        <v>0</v>
      </c>
      <c r="S501" s="186">
        <v>0</v>
      </c>
      <c r="T501" s="187">
        <f t="shared" si="43"/>
        <v>0</v>
      </c>
      <c r="AR501" s="25" t="s">
        <v>337</v>
      </c>
      <c r="AT501" s="25" t="s">
        <v>287</v>
      </c>
      <c r="AU501" s="25" t="s">
        <v>142</v>
      </c>
      <c r="AY501" s="25" t="s">
        <v>285</v>
      </c>
      <c r="BE501" s="188">
        <f t="shared" si="44"/>
        <v>0</v>
      </c>
      <c r="BF501" s="188">
        <f t="shared" si="45"/>
        <v>0</v>
      </c>
      <c r="BG501" s="188">
        <f t="shared" si="46"/>
        <v>0</v>
      </c>
      <c r="BH501" s="188">
        <f t="shared" si="47"/>
        <v>0</v>
      </c>
      <c r="BI501" s="188">
        <f t="shared" si="48"/>
        <v>0</v>
      </c>
      <c r="BJ501" s="25" t="s">
        <v>82</v>
      </c>
      <c r="BK501" s="188">
        <f t="shared" si="49"/>
        <v>0</v>
      </c>
      <c r="BL501" s="25" t="s">
        <v>337</v>
      </c>
      <c r="BM501" s="25" t="s">
        <v>932</v>
      </c>
    </row>
    <row r="502" spans="2:65" s="1" customFormat="1" ht="24">
      <c r="B502" s="176"/>
      <c r="C502" s="177" t="s">
        <v>706</v>
      </c>
      <c r="D502" s="177" t="s">
        <v>287</v>
      </c>
      <c r="E502" s="178" t="s">
        <v>933</v>
      </c>
      <c r="F502" s="179" t="s">
        <v>934</v>
      </c>
      <c r="G502" s="180" t="s">
        <v>318</v>
      </c>
      <c r="H502" s="181">
        <v>63</v>
      </c>
      <c r="I502" s="182"/>
      <c r="J502" s="183">
        <f t="shared" si="40"/>
        <v>0</v>
      </c>
      <c r="K502" s="403" t="s">
        <v>5585</v>
      </c>
      <c r="L502" s="42"/>
      <c r="M502" s="184" t="s">
        <v>5</v>
      </c>
      <c r="N502" s="185" t="s">
        <v>45</v>
      </c>
      <c r="O502" s="43"/>
      <c r="P502" s="186">
        <f t="shared" si="41"/>
        <v>0</v>
      </c>
      <c r="Q502" s="186">
        <v>0</v>
      </c>
      <c r="R502" s="186">
        <f t="shared" si="42"/>
        <v>0</v>
      </c>
      <c r="S502" s="186">
        <v>0</v>
      </c>
      <c r="T502" s="187">
        <f t="shared" si="43"/>
        <v>0</v>
      </c>
      <c r="AR502" s="25" t="s">
        <v>337</v>
      </c>
      <c r="AT502" s="25" t="s">
        <v>287</v>
      </c>
      <c r="AU502" s="25" t="s">
        <v>142</v>
      </c>
      <c r="AY502" s="25" t="s">
        <v>285</v>
      </c>
      <c r="BE502" s="188">
        <f t="shared" si="44"/>
        <v>0</v>
      </c>
      <c r="BF502" s="188">
        <f t="shared" si="45"/>
        <v>0</v>
      </c>
      <c r="BG502" s="188">
        <f t="shared" si="46"/>
        <v>0</v>
      </c>
      <c r="BH502" s="188">
        <f t="shared" si="47"/>
        <v>0</v>
      </c>
      <c r="BI502" s="188">
        <f t="shared" si="48"/>
        <v>0</v>
      </c>
      <c r="BJ502" s="25" t="s">
        <v>82</v>
      </c>
      <c r="BK502" s="188">
        <f t="shared" si="49"/>
        <v>0</v>
      </c>
      <c r="BL502" s="25" t="s">
        <v>337</v>
      </c>
      <c r="BM502" s="25" t="s">
        <v>935</v>
      </c>
    </row>
    <row r="503" spans="2:65" s="1" customFormat="1" ht="24">
      <c r="B503" s="176"/>
      <c r="C503" s="177" t="s">
        <v>936</v>
      </c>
      <c r="D503" s="177" t="s">
        <v>287</v>
      </c>
      <c r="E503" s="178" t="s">
        <v>937</v>
      </c>
      <c r="F503" s="179" t="s">
        <v>938</v>
      </c>
      <c r="G503" s="180" t="s">
        <v>494</v>
      </c>
      <c r="H503" s="181">
        <v>1</v>
      </c>
      <c r="I503" s="182"/>
      <c r="J503" s="183">
        <f t="shared" si="40"/>
        <v>0</v>
      </c>
      <c r="K503" s="403" t="s">
        <v>5585</v>
      </c>
      <c r="L503" s="42"/>
      <c r="M503" s="184" t="s">
        <v>5</v>
      </c>
      <c r="N503" s="185" t="s">
        <v>45</v>
      </c>
      <c r="O503" s="43"/>
      <c r="P503" s="186">
        <f t="shared" si="41"/>
        <v>0</v>
      </c>
      <c r="Q503" s="186">
        <v>0</v>
      </c>
      <c r="R503" s="186">
        <f t="shared" si="42"/>
        <v>0</v>
      </c>
      <c r="S503" s="186">
        <v>0</v>
      </c>
      <c r="T503" s="187">
        <f t="shared" si="43"/>
        <v>0</v>
      </c>
      <c r="AR503" s="25" t="s">
        <v>337</v>
      </c>
      <c r="AT503" s="25" t="s">
        <v>287</v>
      </c>
      <c r="AU503" s="25" t="s">
        <v>142</v>
      </c>
      <c r="AY503" s="25" t="s">
        <v>285</v>
      </c>
      <c r="BE503" s="188">
        <f t="shared" si="44"/>
        <v>0</v>
      </c>
      <c r="BF503" s="188">
        <f t="shared" si="45"/>
        <v>0</v>
      </c>
      <c r="BG503" s="188">
        <f t="shared" si="46"/>
        <v>0</v>
      </c>
      <c r="BH503" s="188">
        <f t="shared" si="47"/>
        <v>0</v>
      </c>
      <c r="BI503" s="188">
        <f t="shared" si="48"/>
        <v>0</v>
      </c>
      <c r="BJ503" s="25" t="s">
        <v>82</v>
      </c>
      <c r="BK503" s="188">
        <f t="shared" si="49"/>
        <v>0</v>
      </c>
      <c r="BL503" s="25" t="s">
        <v>337</v>
      </c>
      <c r="BM503" s="25" t="s">
        <v>939</v>
      </c>
    </row>
    <row r="504" spans="2:65" s="1" customFormat="1" ht="24">
      <c r="B504" s="176"/>
      <c r="C504" s="177" t="s">
        <v>710</v>
      </c>
      <c r="D504" s="177" t="s">
        <v>287</v>
      </c>
      <c r="E504" s="178" t="s">
        <v>940</v>
      </c>
      <c r="F504" s="179" t="s">
        <v>941</v>
      </c>
      <c r="G504" s="180" t="s">
        <v>674</v>
      </c>
      <c r="H504" s="181">
        <v>2</v>
      </c>
      <c r="I504" s="182"/>
      <c r="J504" s="183">
        <f t="shared" si="40"/>
        <v>0</v>
      </c>
      <c r="K504" s="403" t="s">
        <v>5585</v>
      </c>
      <c r="L504" s="42"/>
      <c r="M504" s="184" t="s">
        <v>5</v>
      </c>
      <c r="N504" s="185" t="s">
        <v>45</v>
      </c>
      <c r="O504" s="43"/>
      <c r="P504" s="186">
        <f t="shared" si="41"/>
        <v>0</v>
      </c>
      <c r="Q504" s="186">
        <v>0</v>
      </c>
      <c r="R504" s="186">
        <f t="shared" si="42"/>
        <v>0</v>
      </c>
      <c r="S504" s="186">
        <v>0</v>
      </c>
      <c r="T504" s="187">
        <f t="shared" si="43"/>
        <v>0</v>
      </c>
      <c r="AR504" s="25" t="s">
        <v>337</v>
      </c>
      <c r="AT504" s="25" t="s">
        <v>287</v>
      </c>
      <c r="AU504" s="25" t="s">
        <v>142</v>
      </c>
      <c r="AY504" s="25" t="s">
        <v>285</v>
      </c>
      <c r="BE504" s="188">
        <f t="shared" si="44"/>
        <v>0</v>
      </c>
      <c r="BF504" s="188">
        <f t="shared" si="45"/>
        <v>0</v>
      </c>
      <c r="BG504" s="188">
        <f t="shared" si="46"/>
        <v>0</v>
      </c>
      <c r="BH504" s="188">
        <f t="shared" si="47"/>
        <v>0</v>
      </c>
      <c r="BI504" s="188">
        <f t="shared" si="48"/>
        <v>0</v>
      </c>
      <c r="BJ504" s="25" t="s">
        <v>82</v>
      </c>
      <c r="BK504" s="188">
        <f t="shared" si="49"/>
        <v>0</v>
      </c>
      <c r="BL504" s="25" t="s">
        <v>337</v>
      </c>
      <c r="BM504" s="25" t="s">
        <v>942</v>
      </c>
    </row>
    <row r="505" spans="2:65" s="10" customFormat="1" ht="14.4">
      <c r="B505" s="162"/>
      <c r="D505" s="173" t="s">
        <v>73</v>
      </c>
      <c r="E505" s="174" t="s">
        <v>943</v>
      </c>
      <c r="F505" s="174" t="s">
        <v>944</v>
      </c>
      <c r="I505" s="165"/>
      <c r="J505" s="175">
        <f>BK505</f>
        <v>0</v>
      </c>
      <c r="K505" s="401"/>
      <c r="L505" s="162"/>
      <c r="M505" s="167"/>
      <c r="N505" s="168"/>
      <c r="O505" s="168"/>
      <c r="P505" s="169">
        <f>SUM(P506:P530)</f>
        <v>0</v>
      </c>
      <c r="Q505" s="168"/>
      <c r="R505" s="169">
        <f>SUM(R506:R530)</f>
        <v>7.6800000000000007E-2</v>
      </c>
      <c r="S505" s="168"/>
      <c r="T505" s="170">
        <f>SUM(T506:T530)</f>
        <v>0</v>
      </c>
      <c r="AR505" s="163" t="s">
        <v>84</v>
      </c>
      <c r="AT505" s="171" t="s">
        <v>73</v>
      </c>
      <c r="AU505" s="171" t="s">
        <v>84</v>
      </c>
      <c r="AY505" s="163" t="s">
        <v>285</v>
      </c>
      <c r="BK505" s="172">
        <f>SUM(BK506:BK530)</f>
        <v>0</v>
      </c>
    </row>
    <row r="506" spans="2:65" s="1" customFormat="1" ht="24">
      <c r="B506" s="176"/>
      <c r="C506" s="177" t="s">
        <v>945</v>
      </c>
      <c r="D506" s="177" t="s">
        <v>287</v>
      </c>
      <c r="E506" s="178" t="s">
        <v>946</v>
      </c>
      <c r="F506" s="179" t="s">
        <v>947</v>
      </c>
      <c r="G506" s="180" t="s">
        <v>318</v>
      </c>
      <c r="H506" s="181">
        <v>30</v>
      </c>
      <c r="I506" s="182"/>
      <c r="J506" s="183">
        <f>ROUND(I506*H506,2)</f>
        <v>0</v>
      </c>
      <c r="K506" s="403" t="s">
        <v>5585</v>
      </c>
      <c r="L506" s="42"/>
      <c r="M506" s="184" t="s">
        <v>5</v>
      </c>
      <c r="N506" s="185" t="s">
        <v>45</v>
      </c>
      <c r="O506" s="43"/>
      <c r="P506" s="186">
        <f>O506*H506</f>
        <v>0</v>
      </c>
      <c r="Q506" s="186">
        <v>2.5600000000000002E-3</v>
      </c>
      <c r="R506" s="186">
        <f>Q506*H506</f>
        <v>7.6800000000000007E-2</v>
      </c>
      <c r="S506" s="186">
        <v>0</v>
      </c>
      <c r="T506" s="187">
        <f>S506*H506</f>
        <v>0</v>
      </c>
      <c r="AR506" s="25" t="s">
        <v>337</v>
      </c>
      <c r="AT506" s="25" t="s">
        <v>287</v>
      </c>
      <c r="AU506" s="25" t="s">
        <v>142</v>
      </c>
      <c r="AY506" s="25" t="s">
        <v>285</v>
      </c>
      <c r="BE506" s="188">
        <f>IF(N506="základní",J506,0)</f>
        <v>0</v>
      </c>
      <c r="BF506" s="188">
        <f>IF(N506="snížená",J506,0)</f>
        <v>0</v>
      </c>
      <c r="BG506" s="188">
        <f>IF(N506="zákl. přenesená",J506,0)</f>
        <v>0</v>
      </c>
      <c r="BH506" s="188">
        <f>IF(N506="sníž. přenesená",J506,0)</f>
        <v>0</v>
      </c>
      <c r="BI506" s="188">
        <f>IF(N506="nulová",J506,0)</f>
        <v>0</v>
      </c>
      <c r="BJ506" s="25" t="s">
        <v>82</v>
      </c>
      <c r="BK506" s="188">
        <f>ROUND(I506*H506,2)</f>
        <v>0</v>
      </c>
      <c r="BL506" s="25" t="s">
        <v>337</v>
      </c>
      <c r="BM506" s="25" t="s">
        <v>948</v>
      </c>
    </row>
    <row r="507" spans="2:65" s="11" customFormat="1">
      <c r="B507" s="189"/>
      <c r="D507" s="215" t="s">
        <v>292</v>
      </c>
      <c r="E507" s="216" t="s">
        <v>152</v>
      </c>
      <c r="F507" s="217" t="s">
        <v>949</v>
      </c>
      <c r="H507" s="218">
        <v>30</v>
      </c>
      <c r="I507" s="194"/>
      <c r="K507" s="398"/>
      <c r="L507" s="189"/>
      <c r="M507" s="195"/>
      <c r="N507" s="196"/>
      <c r="O507" s="196"/>
      <c r="P507" s="196"/>
      <c r="Q507" s="196"/>
      <c r="R507" s="196"/>
      <c r="S507" s="196"/>
      <c r="T507" s="197"/>
      <c r="AT507" s="191" t="s">
        <v>292</v>
      </c>
      <c r="AU507" s="191" t="s">
        <v>142</v>
      </c>
      <c r="AV507" s="11" t="s">
        <v>84</v>
      </c>
      <c r="AW507" s="11" t="s">
        <v>37</v>
      </c>
      <c r="AX507" s="11" t="s">
        <v>82</v>
      </c>
      <c r="AY507" s="191" t="s">
        <v>285</v>
      </c>
    </row>
    <row r="508" spans="2:65" s="1" customFormat="1" ht="24">
      <c r="B508" s="176"/>
      <c r="C508" s="177" t="s">
        <v>718</v>
      </c>
      <c r="D508" s="177" t="s">
        <v>287</v>
      </c>
      <c r="E508" s="178" t="s">
        <v>950</v>
      </c>
      <c r="F508" s="179" t="s">
        <v>951</v>
      </c>
      <c r="G508" s="180" t="s">
        <v>318</v>
      </c>
      <c r="H508" s="181">
        <v>45</v>
      </c>
      <c r="I508" s="182"/>
      <c r="J508" s="183">
        <f>ROUND(I508*H508,2)</f>
        <v>0</v>
      </c>
      <c r="K508" s="403" t="s">
        <v>5585</v>
      </c>
      <c r="L508" s="42"/>
      <c r="M508" s="184" t="s">
        <v>5</v>
      </c>
      <c r="N508" s="185" t="s">
        <v>45</v>
      </c>
      <c r="O508" s="43"/>
      <c r="P508" s="186">
        <f>O508*H508</f>
        <v>0</v>
      </c>
      <c r="Q508" s="186">
        <v>0</v>
      </c>
      <c r="R508" s="186">
        <f>Q508*H508</f>
        <v>0</v>
      </c>
      <c r="S508" s="186">
        <v>0</v>
      </c>
      <c r="T508" s="187">
        <f>S508*H508</f>
        <v>0</v>
      </c>
      <c r="AR508" s="25" t="s">
        <v>337</v>
      </c>
      <c r="AT508" s="25" t="s">
        <v>287</v>
      </c>
      <c r="AU508" s="25" t="s">
        <v>142</v>
      </c>
      <c r="AY508" s="25" t="s">
        <v>285</v>
      </c>
      <c r="BE508" s="188">
        <f>IF(N508="základní",J508,0)</f>
        <v>0</v>
      </c>
      <c r="BF508" s="188">
        <f>IF(N508="snížená",J508,0)</f>
        <v>0</v>
      </c>
      <c r="BG508" s="188">
        <f>IF(N508="zákl. přenesená",J508,0)</f>
        <v>0</v>
      </c>
      <c r="BH508" s="188">
        <f>IF(N508="sníž. přenesená",J508,0)</f>
        <v>0</v>
      </c>
      <c r="BI508" s="188">
        <f>IF(N508="nulová",J508,0)</f>
        <v>0</v>
      </c>
      <c r="BJ508" s="25" t="s">
        <v>82</v>
      </c>
      <c r="BK508" s="188">
        <f>ROUND(I508*H508,2)</f>
        <v>0</v>
      </c>
      <c r="BL508" s="25" t="s">
        <v>337</v>
      </c>
      <c r="BM508" s="25" t="s">
        <v>952</v>
      </c>
    </row>
    <row r="509" spans="2:65" s="11" customFormat="1">
      <c r="B509" s="189"/>
      <c r="D509" s="215" t="s">
        <v>292</v>
      </c>
      <c r="E509" s="216" t="s">
        <v>151</v>
      </c>
      <c r="F509" s="217" t="s">
        <v>953</v>
      </c>
      <c r="H509" s="218">
        <v>45</v>
      </c>
      <c r="I509" s="194"/>
      <c r="K509" s="398" t="s">
        <v>121</v>
      </c>
      <c r="L509" s="189"/>
      <c r="M509" s="195"/>
      <c r="N509" s="196"/>
      <c r="O509" s="196"/>
      <c r="P509" s="196"/>
      <c r="Q509" s="196"/>
      <c r="R509" s="196"/>
      <c r="S509" s="196"/>
      <c r="T509" s="197"/>
      <c r="AT509" s="191" t="s">
        <v>292</v>
      </c>
      <c r="AU509" s="191" t="s">
        <v>142</v>
      </c>
      <c r="AV509" s="11" t="s">
        <v>84</v>
      </c>
      <c r="AW509" s="11" t="s">
        <v>37</v>
      </c>
      <c r="AX509" s="11" t="s">
        <v>82</v>
      </c>
      <c r="AY509" s="191" t="s">
        <v>285</v>
      </c>
    </row>
    <row r="510" spans="2:65" s="1" customFormat="1" ht="24">
      <c r="B510" s="176"/>
      <c r="C510" s="177" t="s">
        <v>954</v>
      </c>
      <c r="D510" s="177" t="s">
        <v>287</v>
      </c>
      <c r="E510" s="178" t="s">
        <v>955</v>
      </c>
      <c r="F510" s="179" t="s">
        <v>956</v>
      </c>
      <c r="G510" s="180" t="s">
        <v>318</v>
      </c>
      <c r="H510" s="181">
        <v>44</v>
      </c>
      <c r="I510" s="182"/>
      <c r="J510" s="183">
        <f t="shared" ref="J510:J530" si="50">ROUND(I510*H510,2)</f>
        <v>0</v>
      </c>
      <c r="K510" s="403" t="s">
        <v>5585</v>
      </c>
      <c r="L510" s="42"/>
      <c r="M510" s="184" t="s">
        <v>5</v>
      </c>
      <c r="N510" s="185" t="s">
        <v>45</v>
      </c>
      <c r="O510" s="43"/>
      <c r="P510" s="186">
        <f t="shared" ref="P510:P530" si="51">O510*H510</f>
        <v>0</v>
      </c>
      <c r="Q510" s="186">
        <v>0</v>
      </c>
      <c r="R510" s="186">
        <f t="shared" ref="R510:R530" si="52">Q510*H510</f>
        <v>0</v>
      </c>
      <c r="S510" s="186">
        <v>0</v>
      </c>
      <c r="T510" s="187">
        <f t="shared" ref="T510:T530" si="53">S510*H510</f>
        <v>0</v>
      </c>
      <c r="AR510" s="25" t="s">
        <v>337</v>
      </c>
      <c r="AT510" s="25" t="s">
        <v>287</v>
      </c>
      <c r="AU510" s="25" t="s">
        <v>142</v>
      </c>
      <c r="AY510" s="25" t="s">
        <v>285</v>
      </c>
      <c r="BE510" s="188">
        <f t="shared" ref="BE510:BE530" si="54">IF(N510="základní",J510,0)</f>
        <v>0</v>
      </c>
      <c r="BF510" s="188">
        <f t="shared" ref="BF510:BF530" si="55">IF(N510="snížená",J510,0)</f>
        <v>0</v>
      </c>
      <c r="BG510" s="188">
        <f t="shared" ref="BG510:BG530" si="56">IF(N510="zákl. přenesená",J510,0)</f>
        <v>0</v>
      </c>
      <c r="BH510" s="188">
        <f t="shared" ref="BH510:BH530" si="57">IF(N510="sníž. přenesená",J510,0)</f>
        <v>0</v>
      </c>
      <c r="BI510" s="188">
        <f t="shared" ref="BI510:BI530" si="58">IF(N510="nulová",J510,0)</f>
        <v>0</v>
      </c>
      <c r="BJ510" s="25" t="s">
        <v>82</v>
      </c>
      <c r="BK510" s="188">
        <f t="shared" ref="BK510:BK530" si="59">ROUND(I510*H510,2)</f>
        <v>0</v>
      </c>
      <c r="BL510" s="25" t="s">
        <v>337</v>
      </c>
      <c r="BM510" s="25" t="s">
        <v>957</v>
      </c>
    </row>
    <row r="511" spans="2:65" s="1" customFormat="1" ht="24">
      <c r="B511" s="176"/>
      <c r="C511" s="177" t="s">
        <v>722</v>
      </c>
      <c r="D511" s="177" t="s">
        <v>287</v>
      </c>
      <c r="E511" s="178" t="s">
        <v>958</v>
      </c>
      <c r="F511" s="179" t="s">
        <v>959</v>
      </c>
      <c r="G511" s="180" t="s">
        <v>318</v>
      </c>
      <c r="H511" s="181">
        <v>8</v>
      </c>
      <c r="I511" s="182"/>
      <c r="J511" s="183">
        <f t="shared" si="50"/>
        <v>0</v>
      </c>
      <c r="K511" s="403" t="s">
        <v>5585</v>
      </c>
      <c r="L511" s="42"/>
      <c r="M511" s="184" t="s">
        <v>5</v>
      </c>
      <c r="N511" s="185" t="s">
        <v>45</v>
      </c>
      <c r="O511" s="43"/>
      <c r="P511" s="186">
        <f t="shared" si="51"/>
        <v>0</v>
      </c>
      <c r="Q511" s="186">
        <v>0</v>
      </c>
      <c r="R511" s="186">
        <f t="shared" si="52"/>
        <v>0</v>
      </c>
      <c r="S511" s="186">
        <v>0</v>
      </c>
      <c r="T511" s="187">
        <f t="shared" si="53"/>
        <v>0</v>
      </c>
      <c r="AR511" s="25" t="s">
        <v>337</v>
      </c>
      <c r="AT511" s="25" t="s">
        <v>287</v>
      </c>
      <c r="AU511" s="25" t="s">
        <v>142</v>
      </c>
      <c r="AY511" s="25" t="s">
        <v>285</v>
      </c>
      <c r="BE511" s="188">
        <f t="shared" si="54"/>
        <v>0</v>
      </c>
      <c r="BF511" s="188">
        <f t="shared" si="55"/>
        <v>0</v>
      </c>
      <c r="BG511" s="188">
        <f t="shared" si="56"/>
        <v>0</v>
      </c>
      <c r="BH511" s="188">
        <f t="shared" si="57"/>
        <v>0</v>
      </c>
      <c r="BI511" s="188">
        <f t="shared" si="58"/>
        <v>0</v>
      </c>
      <c r="BJ511" s="25" t="s">
        <v>82</v>
      </c>
      <c r="BK511" s="188">
        <f t="shared" si="59"/>
        <v>0</v>
      </c>
      <c r="BL511" s="25" t="s">
        <v>337</v>
      </c>
      <c r="BM511" s="25" t="s">
        <v>960</v>
      </c>
    </row>
    <row r="512" spans="2:65" s="1" customFormat="1" ht="24">
      <c r="B512" s="176"/>
      <c r="C512" s="177" t="s">
        <v>961</v>
      </c>
      <c r="D512" s="177" t="s">
        <v>287</v>
      </c>
      <c r="E512" s="178" t="s">
        <v>962</v>
      </c>
      <c r="F512" s="179" t="s">
        <v>963</v>
      </c>
      <c r="G512" s="180" t="s">
        <v>318</v>
      </c>
      <c r="H512" s="181">
        <v>20</v>
      </c>
      <c r="I512" s="182"/>
      <c r="J512" s="183">
        <f t="shared" si="50"/>
        <v>0</v>
      </c>
      <c r="K512" s="403" t="s">
        <v>5585</v>
      </c>
      <c r="L512" s="42"/>
      <c r="M512" s="184" t="s">
        <v>5</v>
      </c>
      <c r="N512" s="185" t="s">
        <v>45</v>
      </c>
      <c r="O512" s="43"/>
      <c r="P512" s="186">
        <f t="shared" si="51"/>
        <v>0</v>
      </c>
      <c r="Q512" s="186">
        <v>0</v>
      </c>
      <c r="R512" s="186">
        <f t="shared" si="52"/>
        <v>0</v>
      </c>
      <c r="S512" s="186">
        <v>0</v>
      </c>
      <c r="T512" s="187">
        <f t="shared" si="53"/>
        <v>0</v>
      </c>
      <c r="AR512" s="25" t="s">
        <v>337</v>
      </c>
      <c r="AT512" s="25" t="s">
        <v>287</v>
      </c>
      <c r="AU512" s="25" t="s">
        <v>142</v>
      </c>
      <c r="AY512" s="25" t="s">
        <v>285</v>
      </c>
      <c r="BE512" s="188">
        <f t="shared" si="54"/>
        <v>0</v>
      </c>
      <c r="BF512" s="188">
        <f t="shared" si="55"/>
        <v>0</v>
      </c>
      <c r="BG512" s="188">
        <f t="shared" si="56"/>
        <v>0</v>
      </c>
      <c r="BH512" s="188">
        <f t="shared" si="57"/>
        <v>0</v>
      </c>
      <c r="BI512" s="188">
        <f t="shared" si="58"/>
        <v>0</v>
      </c>
      <c r="BJ512" s="25" t="s">
        <v>82</v>
      </c>
      <c r="BK512" s="188">
        <f t="shared" si="59"/>
        <v>0</v>
      </c>
      <c r="BL512" s="25" t="s">
        <v>337</v>
      </c>
      <c r="BM512" s="25" t="s">
        <v>964</v>
      </c>
    </row>
    <row r="513" spans="2:65" s="1" customFormat="1" ht="24">
      <c r="B513" s="176"/>
      <c r="C513" s="177" t="s">
        <v>725</v>
      </c>
      <c r="D513" s="177" t="s">
        <v>287</v>
      </c>
      <c r="E513" s="178" t="s">
        <v>965</v>
      </c>
      <c r="F513" s="179" t="s">
        <v>966</v>
      </c>
      <c r="G513" s="180" t="s">
        <v>370</v>
      </c>
      <c r="H513" s="181">
        <v>25</v>
      </c>
      <c r="I513" s="182"/>
      <c r="J513" s="183">
        <f t="shared" si="50"/>
        <v>0</v>
      </c>
      <c r="K513" s="403" t="s">
        <v>5585</v>
      </c>
      <c r="L513" s="42"/>
      <c r="M513" s="184" t="s">
        <v>5</v>
      </c>
      <c r="N513" s="185" t="s">
        <v>45</v>
      </c>
      <c r="O513" s="43"/>
      <c r="P513" s="186">
        <f t="shared" si="51"/>
        <v>0</v>
      </c>
      <c r="Q513" s="186">
        <v>0</v>
      </c>
      <c r="R513" s="186">
        <f t="shared" si="52"/>
        <v>0</v>
      </c>
      <c r="S513" s="186">
        <v>0</v>
      </c>
      <c r="T513" s="187">
        <f t="shared" si="53"/>
        <v>0</v>
      </c>
      <c r="AR513" s="25" t="s">
        <v>337</v>
      </c>
      <c r="AT513" s="25" t="s">
        <v>287</v>
      </c>
      <c r="AU513" s="25" t="s">
        <v>142</v>
      </c>
      <c r="AY513" s="25" t="s">
        <v>285</v>
      </c>
      <c r="BE513" s="188">
        <f t="shared" si="54"/>
        <v>0</v>
      </c>
      <c r="BF513" s="188">
        <f t="shared" si="55"/>
        <v>0</v>
      </c>
      <c r="BG513" s="188">
        <f t="shared" si="56"/>
        <v>0</v>
      </c>
      <c r="BH513" s="188">
        <f t="shared" si="57"/>
        <v>0</v>
      </c>
      <c r="BI513" s="188">
        <f t="shared" si="58"/>
        <v>0</v>
      </c>
      <c r="BJ513" s="25" t="s">
        <v>82</v>
      </c>
      <c r="BK513" s="188">
        <f t="shared" si="59"/>
        <v>0</v>
      </c>
      <c r="BL513" s="25" t="s">
        <v>337</v>
      </c>
      <c r="BM513" s="25" t="s">
        <v>967</v>
      </c>
    </row>
    <row r="514" spans="2:65" s="1" customFormat="1" ht="24">
      <c r="B514" s="176"/>
      <c r="C514" s="177" t="s">
        <v>968</v>
      </c>
      <c r="D514" s="177" t="s">
        <v>287</v>
      </c>
      <c r="E514" s="178" t="s">
        <v>969</v>
      </c>
      <c r="F514" s="179" t="s">
        <v>970</v>
      </c>
      <c r="G514" s="180" t="s">
        <v>370</v>
      </c>
      <c r="H514" s="181">
        <v>4</v>
      </c>
      <c r="I514" s="182"/>
      <c r="J514" s="183">
        <f t="shared" si="50"/>
        <v>0</v>
      </c>
      <c r="K514" s="403" t="s">
        <v>5585</v>
      </c>
      <c r="L514" s="42"/>
      <c r="M514" s="184" t="s">
        <v>5</v>
      </c>
      <c r="N514" s="185" t="s">
        <v>45</v>
      </c>
      <c r="O514" s="43"/>
      <c r="P514" s="186">
        <f t="shared" si="51"/>
        <v>0</v>
      </c>
      <c r="Q514" s="186">
        <v>0</v>
      </c>
      <c r="R514" s="186">
        <f t="shared" si="52"/>
        <v>0</v>
      </c>
      <c r="S514" s="186">
        <v>0</v>
      </c>
      <c r="T514" s="187">
        <f t="shared" si="53"/>
        <v>0</v>
      </c>
      <c r="AR514" s="25" t="s">
        <v>337</v>
      </c>
      <c r="AT514" s="25" t="s">
        <v>287</v>
      </c>
      <c r="AU514" s="25" t="s">
        <v>142</v>
      </c>
      <c r="AY514" s="25" t="s">
        <v>285</v>
      </c>
      <c r="BE514" s="188">
        <f t="shared" si="54"/>
        <v>0</v>
      </c>
      <c r="BF514" s="188">
        <f t="shared" si="55"/>
        <v>0</v>
      </c>
      <c r="BG514" s="188">
        <f t="shared" si="56"/>
        <v>0</v>
      </c>
      <c r="BH514" s="188">
        <f t="shared" si="57"/>
        <v>0</v>
      </c>
      <c r="BI514" s="188">
        <f t="shared" si="58"/>
        <v>0</v>
      </c>
      <c r="BJ514" s="25" t="s">
        <v>82</v>
      </c>
      <c r="BK514" s="188">
        <f t="shared" si="59"/>
        <v>0</v>
      </c>
      <c r="BL514" s="25" t="s">
        <v>337</v>
      </c>
      <c r="BM514" s="25" t="s">
        <v>971</v>
      </c>
    </row>
    <row r="515" spans="2:65" s="1" customFormat="1" ht="24">
      <c r="B515" s="176"/>
      <c r="C515" s="177" t="s">
        <v>731</v>
      </c>
      <c r="D515" s="177" t="s">
        <v>287</v>
      </c>
      <c r="E515" s="178" t="s">
        <v>972</v>
      </c>
      <c r="F515" s="179" t="s">
        <v>973</v>
      </c>
      <c r="G515" s="180" t="s">
        <v>974</v>
      </c>
      <c r="H515" s="181">
        <v>1</v>
      </c>
      <c r="I515" s="182"/>
      <c r="J515" s="183">
        <f t="shared" si="50"/>
        <v>0</v>
      </c>
      <c r="K515" s="403" t="s">
        <v>5585</v>
      </c>
      <c r="L515" s="42"/>
      <c r="M515" s="184" t="s">
        <v>5</v>
      </c>
      <c r="N515" s="185" t="s">
        <v>45</v>
      </c>
      <c r="O515" s="43"/>
      <c r="P515" s="186">
        <f t="shared" si="51"/>
        <v>0</v>
      </c>
      <c r="Q515" s="186">
        <v>0</v>
      </c>
      <c r="R515" s="186">
        <f t="shared" si="52"/>
        <v>0</v>
      </c>
      <c r="S515" s="186">
        <v>0</v>
      </c>
      <c r="T515" s="187">
        <f t="shared" si="53"/>
        <v>0</v>
      </c>
      <c r="AR515" s="25" t="s">
        <v>337</v>
      </c>
      <c r="AT515" s="25" t="s">
        <v>287</v>
      </c>
      <c r="AU515" s="25" t="s">
        <v>142</v>
      </c>
      <c r="AY515" s="25" t="s">
        <v>285</v>
      </c>
      <c r="BE515" s="188">
        <f t="shared" si="54"/>
        <v>0</v>
      </c>
      <c r="BF515" s="188">
        <f t="shared" si="55"/>
        <v>0</v>
      </c>
      <c r="BG515" s="188">
        <f t="shared" si="56"/>
        <v>0</v>
      </c>
      <c r="BH515" s="188">
        <f t="shared" si="57"/>
        <v>0</v>
      </c>
      <c r="BI515" s="188">
        <f t="shared" si="58"/>
        <v>0</v>
      </c>
      <c r="BJ515" s="25" t="s">
        <v>82</v>
      </c>
      <c r="BK515" s="188">
        <f t="shared" si="59"/>
        <v>0</v>
      </c>
      <c r="BL515" s="25" t="s">
        <v>337</v>
      </c>
      <c r="BM515" s="25" t="s">
        <v>975</v>
      </c>
    </row>
    <row r="516" spans="2:65" s="1" customFormat="1" ht="24">
      <c r="B516" s="176"/>
      <c r="C516" s="177" t="s">
        <v>976</v>
      </c>
      <c r="D516" s="177" t="s">
        <v>287</v>
      </c>
      <c r="E516" s="178" t="s">
        <v>977</v>
      </c>
      <c r="F516" s="179" t="s">
        <v>978</v>
      </c>
      <c r="G516" s="180" t="s">
        <v>833</v>
      </c>
      <c r="H516" s="181">
        <v>2</v>
      </c>
      <c r="I516" s="182"/>
      <c r="J516" s="183">
        <f t="shared" si="50"/>
        <v>0</v>
      </c>
      <c r="K516" s="403" t="s">
        <v>5585</v>
      </c>
      <c r="L516" s="42"/>
      <c r="M516" s="184" t="s">
        <v>5</v>
      </c>
      <c r="N516" s="185" t="s">
        <v>45</v>
      </c>
      <c r="O516" s="43"/>
      <c r="P516" s="186">
        <f t="shared" si="51"/>
        <v>0</v>
      </c>
      <c r="Q516" s="186">
        <v>0</v>
      </c>
      <c r="R516" s="186">
        <f t="shared" si="52"/>
        <v>0</v>
      </c>
      <c r="S516" s="186">
        <v>0</v>
      </c>
      <c r="T516" s="187">
        <f t="shared" si="53"/>
        <v>0</v>
      </c>
      <c r="AR516" s="25" t="s">
        <v>337</v>
      </c>
      <c r="AT516" s="25" t="s">
        <v>287</v>
      </c>
      <c r="AU516" s="25" t="s">
        <v>142</v>
      </c>
      <c r="AY516" s="25" t="s">
        <v>285</v>
      </c>
      <c r="BE516" s="188">
        <f t="shared" si="54"/>
        <v>0</v>
      </c>
      <c r="BF516" s="188">
        <f t="shared" si="55"/>
        <v>0</v>
      </c>
      <c r="BG516" s="188">
        <f t="shared" si="56"/>
        <v>0</v>
      </c>
      <c r="BH516" s="188">
        <f t="shared" si="57"/>
        <v>0</v>
      </c>
      <c r="BI516" s="188">
        <f t="shared" si="58"/>
        <v>0</v>
      </c>
      <c r="BJ516" s="25" t="s">
        <v>82</v>
      </c>
      <c r="BK516" s="188">
        <f t="shared" si="59"/>
        <v>0</v>
      </c>
      <c r="BL516" s="25" t="s">
        <v>337</v>
      </c>
      <c r="BM516" s="25" t="s">
        <v>979</v>
      </c>
    </row>
    <row r="517" spans="2:65" s="1" customFormat="1" ht="24">
      <c r="B517" s="176"/>
      <c r="C517" s="177" t="s">
        <v>734</v>
      </c>
      <c r="D517" s="177" t="s">
        <v>287</v>
      </c>
      <c r="E517" s="178" t="s">
        <v>980</v>
      </c>
      <c r="F517" s="179" t="s">
        <v>981</v>
      </c>
      <c r="G517" s="180" t="s">
        <v>318</v>
      </c>
      <c r="H517" s="181">
        <v>147</v>
      </c>
      <c r="I517" s="182"/>
      <c r="J517" s="183">
        <f t="shared" si="50"/>
        <v>0</v>
      </c>
      <c r="K517" s="403" t="s">
        <v>5585</v>
      </c>
      <c r="L517" s="42"/>
      <c r="M517" s="184" t="s">
        <v>5</v>
      </c>
      <c r="N517" s="185" t="s">
        <v>45</v>
      </c>
      <c r="O517" s="43"/>
      <c r="P517" s="186">
        <f t="shared" si="51"/>
        <v>0</v>
      </c>
      <c r="Q517" s="186">
        <v>0</v>
      </c>
      <c r="R517" s="186">
        <f t="shared" si="52"/>
        <v>0</v>
      </c>
      <c r="S517" s="186">
        <v>0</v>
      </c>
      <c r="T517" s="187">
        <f t="shared" si="53"/>
        <v>0</v>
      </c>
      <c r="AR517" s="25" t="s">
        <v>337</v>
      </c>
      <c r="AT517" s="25" t="s">
        <v>287</v>
      </c>
      <c r="AU517" s="25" t="s">
        <v>142</v>
      </c>
      <c r="AY517" s="25" t="s">
        <v>285</v>
      </c>
      <c r="BE517" s="188">
        <f t="shared" si="54"/>
        <v>0</v>
      </c>
      <c r="BF517" s="188">
        <f t="shared" si="55"/>
        <v>0</v>
      </c>
      <c r="BG517" s="188">
        <f t="shared" si="56"/>
        <v>0</v>
      </c>
      <c r="BH517" s="188">
        <f t="shared" si="57"/>
        <v>0</v>
      </c>
      <c r="BI517" s="188">
        <f t="shared" si="58"/>
        <v>0</v>
      </c>
      <c r="BJ517" s="25" t="s">
        <v>82</v>
      </c>
      <c r="BK517" s="188">
        <f t="shared" si="59"/>
        <v>0</v>
      </c>
      <c r="BL517" s="25" t="s">
        <v>337</v>
      </c>
      <c r="BM517" s="25" t="s">
        <v>982</v>
      </c>
    </row>
    <row r="518" spans="2:65" s="1" customFormat="1" ht="24">
      <c r="B518" s="176"/>
      <c r="C518" s="177" t="s">
        <v>983</v>
      </c>
      <c r="D518" s="177" t="s">
        <v>287</v>
      </c>
      <c r="E518" s="178" t="s">
        <v>984</v>
      </c>
      <c r="F518" s="179" t="s">
        <v>985</v>
      </c>
      <c r="G518" s="180" t="s">
        <v>318</v>
      </c>
      <c r="H518" s="181">
        <v>147</v>
      </c>
      <c r="I518" s="182"/>
      <c r="J518" s="183">
        <f t="shared" si="50"/>
        <v>0</v>
      </c>
      <c r="K518" s="403" t="s">
        <v>5585</v>
      </c>
      <c r="L518" s="42"/>
      <c r="M518" s="184" t="s">
        <v>5</v>
      </c>
      <c r="N518" s="185" t="s">
        <v>45</v>
      </c>
      <c r="O518" s="43"/>
      <c r="P518" s="186">
        <f t="shared" si="51"/>
        <v>0</v>
      </c>
      <c r="Q518" s="186">
        <v>0</v>
      </c>
      <c r="R518" s="186">
        <f t="shared" si="52"/>
        <v>0</v>
      </c>
      <c r="S518" s="186">
        <v>0</v>
      </c>
      <c r="T518" s="187">
        <f t="shared" si="53"/>
        <v>0</v>
      </c>
      <c r="AR518" s="25" t="s">
        <v>337</v>
      </c>
      <c r="AT518" s="25" t="s">
        <v>287</v>
      </c>
      <c r="AU518" s="25" t="s">
        <v>142</v>
      </c>
      <c r="AY518" s="25" t="s">
        <v>285</v>
      </c>
      <c r="BE518" s="188">
        <f t="shared" si="54"/>
        <v>0</v>
      </c>
      <c r="BF518" s="188">
        <f t="shared" si="55"/>
        <v>0</v>
      </c>
      <c r="BG518" s="188">
        <f t="shared" si="56"/>
        <v>0</v>
      </c>
      <c r="BH518" s="188">
        <f t="shared" si="57"/>
        <v>0</v>
      </c>
      <c r="BI518" s="188">
        <f t="shared" si="58"/>
        <v>0</v>
      </c>
      <c r="BJ518" s="25" t="s">
        <v>82</v>
      </c>
      <c r="BK518" s="188">
        <f t="shared" si="59"/>
        <v>0</v>
      </c>
      <c r="BL518" s="25" t="s">
        <v>337</v>
      </c>
      <c r="BM518" s="25" t="s">
        <v>986</v>
      </c>
    </row>
    <row r="519" spans="2:65" s="1" customFormat="1" ht="24">
      <c r="B519" s="176"/>
      <c r="C519" s="177" t="s">
        <v>738</v>
      </c>
      <c r="D519" s="177" t="s">
        <v>287</v>
      </c>
      <c r="E519" s="178" t="s">
        <v>987</v>
      </c>
      <c r="F519" s="179" t="s">
        <v>988</v>
      </c>
      <c r="G519" s="180" t="s">
        <v>494</v>
      </c>
      <c r="H519" s="181">
        <v>2</v>
      </c>
      <c r="I519" s="182"/>
      <c r="J519" s="183">
        <f t="shared" si="50"/>
        <v>0</v>
      </c>
      <c r="K519" s="403" t="s">
        <v>5585</v>
      </c>
      <c r="L519" s="42"/>
      <c r="M519" s="184" t="s">
        <v>5</v>
      </c>
      <c r="N519" s="185" t="s">
        <v>45</v>
      </c>
      <c r="O519" s="43"/>
      <c r="P519" s="186">
        <f t="shared" si="51"/>
        <v>0</v>
      </c>
      <c r="Q519" s="186">
        <v>0</v>
      </c>
      <c r="R519" s="186">
        <f t="shared" si="52"/>
        <v>0</v>
      </c>
      <c r="S519" s="186">
        <v>0</v>
      </c>
      <c r="T519" s="187">
        <f t="shared" si="53"/>
        <v>0</v>
      </c>
      <c r="AR519" s="25" t="s">
        <v>337</v>
      </c>
      <c r="AT519" s="25" t="s">
        <v>287</v>
      </c>
      <c r="AU519" s="25" t="s">
        <v>142</v>
      </c>
      <c r="AY519" s="25" t="s">
        <v>285</v>
      </c>
      <c r="BE519" s="188">
        <f t="shared" si="54"/>
        <v>0</v>
      </c>
      <c r="BF519" s="188">
        <f t="shared" si="55"/>
        <v>0</v>
      </c>
      <c r="BG519" s="188">
        <f t="shared" si="56"/>
        <v>0</v>
      </c>
      <c r="BH519" s="188">
        <f t="shared" si="57"/>
        <v>0</v>
      </c>
      <c r="BI519" s="188">
        <f t="shared" si="58"/>
        <v>0</v>
      </c>
      <c r="BJ519" s="25" t="s">
        <v>82</v>
      </c>
      <c r="BK519" s="188">
        <f t="shared" si="59"/>
        <v>0</v>
      </c>
      <c r="BL519" s="25" t="s">
        <v>337</v>
      </c>
      <c r="BM519" s="25" t="s">
        <v>989</v>
      </c>
    </row>
    <row r="520" spans="2:65" s="1" customFormat="1" ht="24">
      <c r="B520" s="176"/>
      <c r="C520" s="177" t="s">
        <v>990</v>
      </c>
      <c r="D520" s="177" t="s">
        <v>287</v>
      </c>
      <c r="E520" s="178" t="s">
        <v>991</v>
      </c>
      <c r="F520" s="179" t="s">
        <v>992</v>
      </c>
      <c r="G520" s="180" t="s">
        <v>494</v>
      </c>
      <c r="H520" s="181">
        <v>2</v>
      </c>
      <c r="I520" s="182"/>
      <c r="J520" s="183">
        <f t="shared" si="50"/>
        <v>0</v>
      </c>
      <c r="K520" s="403" t="s">
        <v>5585</v>
      </c>
      <c r="L520" s="42"/>
      <c r="M520" s="184" t="s">
        <v>5</v>
      </c>
      <c r="N520" s="185" t="s">
        <v>45</v>
      </c>
      <c r="O520" s="43"/>
      <c r="P520" s="186">
        <f t="shared" si="51"/>
        <v>0</v>
      </c>
      <c r="Q520" s="186">
        <v>0</v>
      </c>
      <c r="R520" s="186">
        <f t="shared" si="52"/>
        <v>0</v>
      </c>
      <c r="S520" s="186">
        <v>0</v>
      </c>
      <c r="T520" s="187">
        <f t="shared" si="53"/>
        <v>0</v>
      </c>
      <c r="AR520" s="25" t="s">
        <v>337</v>
      </c>
      <c r="AT520" s="25" t="s">
        <v>287</v>
      </c>
      <c r="AU520" s="25" t="s">
        <v>142</v>
      </c>
      <c r="AY520" s="25" t="s">
        <v>285</v>
      </c>
      <c r="BE520" s="188">
        <f t="shared" si="54"/>
        <v>0</v>
      </c>
      <c r="BF520" s="188">
        <f t="shared" si="55"/>
        <v>0</v>
      </c>
      <c r="BG520" s="188">
        <f t="shared" si="56"/>
        <v>0</v>
      </c>
      <c r="BH520" s="188">
        <f t="shared" si="57"/>
        <v>0</v>
      </c>
      <c r="BI520" s="188">
        <f t="shared" si="58"/>
        <v>0</v>
      </c>
      <c r="BJ520" s="25" t="s">
        <v>82</v>
      </c>
      <c r="BK520" s="188">
        <f t="shared" si="59"/>
        <v>0</v>
      </c>
      <c r="BL520" s="25" t="s">
        <v>337</v>
      </c>
      <c r="BM520" s="25" t="s">
        <v>993</v>
      </c>
    </row>
    <row r="521" spans="2:65" s="1" customFormat="1" ht="24">
      <c r="B521" s="176"/>
      <c r="C521" s="177" t="s">
        <v>741</v>
      </c>
      <c r="D521" s="177" t="s">
        <v>287</v>
      </c>
      <c r="E521" s="178" t="s">
        <v>994</v>
      </c>
      <c r="F521" s="179" t="s">
        <v>995</v>
      </c>
      <c r="G521" s="180" t="s">
        <v>494</v>
      </c>
      <c r="H521" s="181">
        <v>2</v>
      </c>
      <c r="I521" s="182"/>
      <c r="J521" s="183">
        <f t="shared" si="50"/>
        <v>0</v>
      </c>
      <c r="K521" s="403" t="s">
        <v>5585</v>
      </c>
      <c r="L521" s="42"/>
      <c r="M521" s="184" t="s">
        <v>5</v>
      </c>
      <c r="N521" s="185" t="s">
        <v>45</v>
      </c>
      <c r="O521" s="43"/>
      <c r="P521" s="186">
        <f t="shared" si="51"/>
        <v>0</v>
      </c>
      <c r="Q521" s="186">
        <v>0</v>
      </c>
      <c r="R521" s="186">
        <f t="shared" si="52"/>
        <v>0</v>
      </c>
      <c r="S521" s="186">
        <v>0</v>
      </c>
      <c r="T521" s="187">
        <f t="shared" si="53"/>
        <v>0</v>
      </c>
      <c r="AR521" s="25" t="s">
        <v>337</v>
      </c>
      <c r="AT521" s="25" t="s">
        <v>287</v>
      </c>
      <c r="AU521" s="25" t="s">
        <v>142</v>
      </c>
      <c r="AY521" s="25" t="s">
        <v>285</v>
      </c>
      <c r="BE521" s="188">
        <f t="shared" si="54"/>
        <v>0</v>
      </c>
      <c r="BF521" s="188">
        <f t="shared" si="55"/>
        <v>0</v>
      </c>
      <c r="BG521" s="188">
        <f t="shared" si="56"/>
        <v>0</v>
      </c>
      <c r="BH521" s="188">
        <f t="shared" si="57"/>
        <v>0</v>
      </c>
      <c r="BI521" s="188">
        <f t="shared" si="58"/>
        <v>0</v>
      </c>
      <c r="BJ521" s="25" t="s">
        <v>82</v>
      </c>
      <c r="BK521" s="188">
        <f t="shared" si="59"/>
        <v>0</v>
      </c>
      <c r="BL521" s="25" t="s">
        <v>337</v>
      </c>
      <c r="BM521" s="25" t="s">
        <v>996</v>
      </c>
    </row>
    <row r="522" spans="2:65" s="1" customFormat="1" ht="24">
      <c r="B522" s="176"/>
      <c r="C522" s="177" t="s">
        <v>997</v>
      </c>
      <c r="D522" s="177" t="s">
        <v>287</v>
      </c>
      <c r="E522" s="178" t="s">
        <v>998</v>
      </c>
      <c r="F522" s="179" t="s">
        <v>999</v>
      </c>
      <c r="G522" s="180" t="s">
        <v>494</v>
      </c>
      <c r="H522" s="181">
        <v>2</v>
      </c>
      <c r="I522" s="182"/>
      <c r="J522" s="183">
        <f t="shared" si="50"/>
        <v>0</v>
      </c>
      <c r="K522" s="403" t="s">
        <v>5585</v>
      </c>
      <c r="L522" s="42"/>
      <c r="M522" s="184" t="s">
        <v>5</v>
      </c>
      <c r="N522" s="185" t="s">
        <v>45</v>
      </c>
      <c r="O522" s="43"/>
      <c r="P522" s="186">
        <f t="shared" si="51"/>
        <v>0</v>
      </c>
      <c r="Q522" s="186">
        <v>0</v>
      </c>
      <c r="R522" s="186">
        <f t="shared" si="52"/>
        <v>0</v>
      </c>
      <c r="S522" s="186">
        <v>0</v>
      </c>
      <c r="T522" s="187">
        <f t="shared" si="53"/>
        <v>0</v>
      </c>
      <c r="AR522" s="25" t="s">
        <v>337</v>
      </c>
      <c r="AT522" s="25" t="s">
        <v>287</v>
      </c>
      <c r="AU522" s="25" t="s">
        <v>142</v>
      </c>
      <c r="AY522" s="25" t="s">
        <v>285</v>
      </c>
      <c r="BE522" s="188">
        <f t="shared" si="54"/>
        <v>0</v>
      </c>
      <c r="BF522" s="188">
        <f t="shared" si="55"/>
        <v>0</v>
      </c>
      <c r="BG522" s="188">
        <f t="shared" si="56"/>
        <v>0</v>
      </c>
      <c r="BH522" s="188">
        <f t="shared" si="57"/>
        <v>0</v>
      </c>
      <c r="BI522" s="188">
        <f t="shared" si="58"/>
        <v>0</v>
      </c>
      <c r="BJ522" s="25" t="s">
        <v>82</v>
      </c>
      <c r="BK522" s="188">
        <f t="shared" si="59"/>
        <v>0</v>
      </c>
      <c r="BL522" s="25" t="s">
        <v>337</v>
      </c>
      <c r="BM522" s="25" t="s">
        <v>1000</v>
      </c>
    </row>
    <row r="523" spans="2:65" s="1" customFormat="1" ht="24">
      <c r="B523" s="176"/>
      <c r="C523" s="177" t="s">
        <v>748</v>
      </c>
      <c r="D523" s="177" t="s">
        <v>287</v>
      </c>
      <c r="E523" s="178" t="s">
        <v>1001</v>
      </c>
      <c r="F523" s="179" t="s">
        <v>1002</v>
      </c>
      <c r="G523" s="180" t="s">
        <v>1003</v>
      </c>
      <c r="H523" s="181">
        <v>684</v>
      </c>
      <c r="I523" s="182"/>
      <c r="J523" s="183">
        <f t="shared" si="50"/>
        <v>0</v>
      </c>
      <c r="K523" s="403" t="s">
        <v>5585</v>
      </c>
      <c r="L523" s="42"/>
      <c r="M523" s="184" t="s">
        <v>5</v>
      </c>
      <c r="N523" s="185" t="s">
        <v>45</v>
      </c>
      <c r="O523" s="43"/>
      <c r="P523" s="186">
        <f t="shared" si="51"/>
        <v>0</v>
      </c>
      <c r="Q523" s="186">
        <v>0</v>
      </c>
      <c r="R523" s="186">
        <f t="shared" si="52"/>
        <v>0</v>
      </c>
      <c r="S523" s="186">
        <v>0</v>
      </c>
      <c r="T523" s="187">
        <f t="shared" si="53"/>
        <v>0</v>
      </c>
      <c r="AR523" s="25" t="s">
        <v>337</v>
      </c>
      <c r="AT523" s="25" t="s">
        <v>287</v>
      </c>
      <c r="AU523" s="25" t="s">
        <v>142</v>
      </c>
      <c r="AY523" s="25" t="s">
        <v>285</v>
      </c>
      <c r="BE523" s="188">
        <f t="shared" si="54"/>
        <v>0</v>
      </c>
      <c r="BF523" s="188">
        <f t="shared" si="55"/>
        <v>0</v>
      </c>
      <c r="BG523" s="188">
        <f t="shared" si="56"/>
        <v>0</v>
      </c>
      <c r="BH523" s="188">
        <f t="shared" si="57"/>
        <v>0</v>
      </c>
      <c r="BI523" s="188">
        <f t="shared" si="58"/>
        <v>0</v>
      </c>
      <c r="BJ523" s="25" t="s">
        <v>82</v>
      </c>
      <c r="BK523" s="188">
        <f t="shared" si="59"/>
        <v>0</v>
      </c>
      <c r="BL523" s="25" t="s">
        <v>337</v>
      </c>
      <c r="BM523" s="25" t="s">
        <v>1004</v>
      </c>
    </row>
    <row r="524" spans="2:65" s="1" customFormat="1" ht="24">
      <c r="B524" s="176"/>
      <c r="C524" s="177" t="s">
        <v>1005</v>
      </c>
      <c r="D524" s="177" t="s">
        <v>287</v>
      </c>
      <c r="E524" s="178" t="s">
        <v>1006</v>
      </c>
      <c r="F524" s="179" t="s">
        <v>1007</v>
      </c>
      <c r="G524" s="180" t="s">
        <v>833</v>
      </c>
      <c r="H524" s="181">
        <v>1</v>
      </c>
      <c r="I524" s="182"/>
      <c r="J524" s="183">
        <f t="shared" si="50"/>
        <v>0</v>
      </c>
      <c r="K524" s="403" t="s">
        <v>5585</v>
      </c>
      <c r="L524" s="42"/>
      <c r="M524" s="184" t="s">
        <v>5</v>
      </c>
      <c r="N524" s="185" t="s">
        <v>45</v>
      </c>
      <c r="O524" s="43"/>
      <c r="P524" s="186">
        <f t="shared" si="51"/>
        <v>0</v>
      </c>
      <c r="Q524" s="186">
        <v>0</v>
      </c>
      <c r="R524" s="186">
        <f t="shared" si="52"/>
        <v>0</v>
      </c>
      <c r="S524" s="186">
        <v>0</v>
      </c>
      <c r="T524" s="187">
        <f t="shared" si="53"/>
        <v>0</v>
      </c>
      <c r="AR524" s="25" t="s">
        <v>337</v>
      </c>
      <c r="AT524" s="25" t="s">
        <v>287</v>
      </c>
      <c r="AU524" s="25" t="s">
        <v>142</v>
      </c>
      <c r="AY524" s="25" t="s">
        <v>285</v>
      </c>
      <c r="BE524" s="188">
        <f t="shared" si="54"/>
        <v>0</v>
      </c>
      <c r="BF524" s="188">
        <f t="shared" si="55"/>
        <v>0</v>
      </c>
      <c r="BG524" s="188">
        <f t="shared" si="56"/>
        <v>0</v>
      </c>
      <c r="BH524" s="188">
        <f t="shared" si="57"/>
        <v>0</v>
      </c>
      <c r="BI524" s="188">
        <f t="shared" si="58"/>
        <v>0</v>
      </c>
      <c r="BJ524" s="25" t="s">
        <v>82</v>
      </c>
      <c r="BK524" s="188">
        <f t="shared" si="59"/>
        <v>0</v>
      </c>
      <c r="BL524" s="25" t="s">
        <v>337</v>
      </c>
      <c r="BM524" s="25" t="s">
        <v>1008</v>
      </c>
    </row>
    <row r="525" spans="2:65" s="1" customFormat="1" ht="24">
      <c r="B525" s="176"/>
      <c r="C525" s="177" t="s">
        <v>751</v>
      </c>
      <c r="D525" s="177" t="s">
        <v>287</v>
      </c>
      <c r="E525" s="178" t="s">
        <v>1009</v>
      </c>
      <c r="F525" s="179" t="s">
        <v>1010</v>
      </c>
      <c r="G525" s="180" t="s">
        <v>370</v>
      </c>
      <c r="H525" s="181">
        <v>4</v>
      </c>
      <c r="I525" s="182"/>
      <c r="J525" s="183">
        <f t="shared" si="50"/>
        <v>0</v>
      </c>
      <c r="K525" s="403" t="s">
        <v>5585</v>
      </c>
      <c r="L525" s="42"/>
      <c r="M525" s="184" t="s">
        <v>5</v>
      </c>
      <c r="N525" s="185" t="s">
        <v>45</v>
      </c>
      <c r="O525" s="43"/>
      <c r="P525" s="186">
        <f t="shared" si="51"/>
        <v>0</v>
      </c>
      <c r="Q525" s="186">
        <v>0</v>
      </c>
      <c r="R525" s="186">
        <f t="shared" si="52"/>
        <v>0</v>
      </c>
      <c r="S525" s="186">
        <v>0</v>
      </c>
      <c r="T525" s="187">
        <f t="shared" si="53"/>
        <v>0</v>
      </c>
      <c r="AR525" s="25" t="s">
        <v>337</v>
      </c>
      <c r="AT525" s="25" t="s">
        <v>287</v>
      </c>
      <c r="AU525" s="25" t="s">
        <v>142</v>
      </c>
      <c r="AY525" s="25" t="s">
        <v>285</v>
      </c>
      <c r="BE525" s="188">
        <f t="shared" si="54"/>
        <v>0</v>
      </c>
      <c r="BF525" s="188">
        <f t="shared" si="55"/>
        <v>0</v>
      </c>
      <c r="BG525" s="188">
        <f t="shared" si="56"/>
        <v>0</v>
      </c>
      <c r="BH525" s="188">
        <f t="shared" si="57"/>
        <v>0</v>
      </c>
      <c r="BI525" s="188">
        <f t="shared" si="58"/>
        <v>0</v>
      </c>
      <c r="BJ525" s="25" t="s">
        <v>82</v>
      </c>
      <c r="BK525" s="188">
        <f t="shared" si="59"/>
        <v>0</v>
      </c>
      <c r="BL525" s="25" t="s">
        <v>337</v>
      </c>
      <c r="BM525" s="25" t="s">
        <v>1011</v>
      </c>
    </row>
    <row r="526" spans="2:65" s="1" customFormat="1" ht="24">
      <c r="B526" s="176"/>
      <c r="C526" s="177" t="s">
        <v>1012</v>
      </c>
      <c r="D526" s="177" t="s">
        <v>287</v>
      </c>
      <c r="E526" s="178" t="s">
        <v>1013</v>
      </c>
      <c r="F526" s="179" t="s">
        <v>1014</v>
      </c>
      <c r="G526" s="180" t="s">
        <v>370</v>
      </c>
      <c r="H526" s="181">
        <v>2</v>
      </c>
      <c r="I526" s="182"/>
      <c r="J526" s="183">
        <f t="shared" si="50"/>
        <v>0</v>
      </c>
      <c r="K526" s="403" t="s">
        <v>5585</v>
      </c>
      <c r="L526" s="42"/>
      <c r="M526" s="184" t="s">
        <v>5</v>
      </c>
      <c r="N526" s="185" t="s">
        <v>45</v>
      </c>
      <c r="O526" s="43"/>
      <c r="P526" s="186">
        <f t="shared" si="51"/>
        <v>0</v>
      </c>
      <c r="Q526" s="186">
        <v>0</v>
      </c>
      <c r="R526" s="186">
        <f t="shared" si="52"/>
        <v>0</v>
      </c>
      <c r="S526" s="186">
        <v>0</v>
      </c>
      <c r="T526" s="187">
        <f t="shared" si="53"/>
        <v>0</v>
      </c>
      <c r="AR526" s="25" t="s">
        <v>337</v>
      </c>
      <c r="AT526" s="25" t="s">
        <v>287</v>
      </c>
      <c r="AU526" s="25" t="s">
        <v>142</v>
      </c>
      <c r="AY526" s="25" t="s">
        <v>285</v>
      </c>
      <c r="BE526" s="188">
        <f t="shared" si="54"/>
        <v>0</v>
      </c>
      <c r="BF526" s="188">
        <f t="shared" si="55"/>
        <v>0</v>
      </c>
      <c r="BG526" s="188">
        <f t="shared" si="56"/>
        <v>0</v>
      </c>
      <c r="BH526" s="188">
        <f t="shared" si="57"/>
        <v>0</v>
      </c>
      <c r="BI526" s="188">
        <f t="shared" si="58"/>
        <v>0</v>
      </c>
      <c r="BJ526" s="25" t="s">
        <v>82</v>
      </c>
      <c r="BK526" s="188">
        <f t="shared" si="59"/>
        <v>0</v>
      </c>
      <c r="BL526" s="25" t="s">
        <v>337</v>
      </c>
      <c r="BM526" s="25" t="s">
        <v>1015</v>
      </c>
    </row>
    <row r="527" spans="2:65" s="1" customFormat="1" ht="24">
      <c r="B527" s="176"/>
      <c r="C527" s="177" t="s">
        <v>756</v>
      </c>
      <c r="D527" s="177" t="s">
        <v>287</v>
      </c>
      <c r="E527" s="178" t="s">
        <v>1016</v>
      </c>
      <c r="F527" s="179" t="s">
        <v>1017</v>
      </c>
      <c r="G527" s="180" t="s">
        <v>370</v>
      </c>
      <c r="H527" s="181">
        <v>1</v>
      </c>
      <c r="I527" s="182"/>
      <c r="J527" s="183">
        <f t="shared" si="50"/>
        <v>0</v>
      </c>
      <c r="K527" s="403" t="s">
        <v>5585</v>
      </c>
      <c r="L527" s="42"/>
      <c r="M527" s="184" t="s">
        <v>5</v>
      </c>
      <c r="N527" s="185" t="s">
        <v>45</v>
      </c>
      <c r="O527" s="43"/>
      <c r="P527" s="186">
        <f t="shared" si="51"/>
        <v>0</v>
      </c>
      <c r="Q527" s="186">
        <v>0</v>
      </c>
      <c r="R527" s="186">
        <f t="shared" si="52"/>
        <v>0</v>
      </c>
      <c r="S527" s="186">
        <v>0</v>
      </c>
      <c r="T527" s="187">
        <f t="shared" si="53"/>
        <v>0</v>
      </c>
      <c r="AR527" s="25" t="s">
        <v>337</v>
      </c>
      <c r="AT527" s="25" t="s">
        <v>287</v>
      </c>
      <c r="AU527" s="25" t="s">
        <v>142</v>
      </c>
      <c r="AY527" s="25" t="s">
        <v>285</v>
      </c>
      <c r="BE527" s="188">
        <f t="shared" si="54"/>
        <v>0</v>
      </c>
      <c r="BF527" s="188">
        <f t="shared" si="55"/>
        <v>0</v>
      </c>
      <c r="BG527" s="188">
        <f t="shared" si="56"/>
        <v>0</v>
      </c>
      <c r="BH527" s="188">
        <f t="shared" si="57"/>
        <v>0</v>
      </c>
      <c r="BI527" s="188">
        <f t="shared" si="58"/>
        <v>0</v>
      </c>
      <c r="BJ527" s="25" t="s">
        <v>82</v>
      </c>
      <c r="BK527" s="188">
        <f t="shared" si="59"/>
        <v>0</v>
      </c>
      <c r="BL527" s="25" t="s">
        <v>337</v>
      </c>
      <c r="BM527" s="25" t="s">
        <v>1018</v>
      </c>
    </row>
    <row r="528" spans="2:65" s="1" customFormat="1" ht="24">
      <c r="B528" s="176"/>
      <c r="C528" s="177" t="s">
        <v>1019</v>
      </c>
      <c r="D528" s="177" t="s">
        <v>287</v>
      </c>
      <c r="E528" s="178" t="s">
        <v>1020</v>
      </c>
      <c r="F528" s="179" t="s">
        <v>1021</v>
      </c>
      <c r="G528" s="180" t="s">
        <v>370</v>
      </c>
      <c r="H528" s="181">
        <v>1</v>
      </c>
      <c r="I528" s="182"/>
      <c r="J528" s="183">
        <f t="shared" si="50"/>
        <v>0</v>
      </c>
      <c r="K528" s="403" t="s">
        <v>5585</v>
      </c>
      <c r="L528" s="42"/>
      <c r="M528" s="184" t="s">
        <v>5</v>
      </c>
      <c r="N528" s="185" t="s">
        <v>45</v>
      </c>
      <c r="O528" s="43"/>
      <c r="P528" s="186">
        <f t="shared" si="51"/>
        <v>0</v>
      </c>
      <c r="Q528" s="186">
        <v>0</v>
      </c>
      <c r="R528" s="186">
        <f t="shared" si="52"/>
        <v>0</v>
      </c>
      <c r="S528" s="186">
        <v>0</v>
      </c>
      <c r="T528" s="187">
        <f t="shared" si="53"/>
        <v>0</v>
      </c>
      <c r="AR528" s="25" t="s">
        <v>337</v>
      </c>
      <c r="AT528" s="25" t="s">
        <v>287</v>
      </c>
      <c r="AU528" s="25" t="s">
        <v>142</v>
      </c>
      <c r="AY528" s="25" t="s">
        <v>285</v>
      </c>
      <c r="BE528" s="188">
        <f t="shared" si="54"/>
        <v>0</v>
      </c>
      <c r="BF528" s="188">
        <f t="shared" si="55"/>
        <v>0</v>
      </c>
      <c r="BG528" s="188">
        <f t="shared" si="56"/>
        <v>0</v>
      </c>
      <c r="BH528" s="188">
        <f t="shared" si="57"/>
        <v>0</v>
      </c>
      <c r="BI528" s="188">
        <f t="shared" si="58"/>
        <v>0</v>
      </c>
      <c r="BJ528" s="25" t="s">
        <v>82</v>
      </c>
      <c r="BK528" s="188">
        <f t="shared" si="59"/>
        <v>0</v>
      </c>
      <c r="BL528" s="25" t="s">
        <v>337</v>
      </c>
      <c r="BM528" s="25" t="s">
        <v>1022</v>
      </c>
    </row>
    <row r="529" spans="2:65" s="1" customFormat="1" ht="24">
      <c r="B529" s="176"/>
      <c r="C529" s="177" t="s">
        <v>1023</v>
      </c>
      <c r="D529" s="177" t="s">
        <v>287</v>
      </c>
      <c r="E529" s="178" t="s">
        <v>1024</v>
      </c>
      <c r="F529" s="179" t="s">
        <v>1025</v>
      </c>
      <c r="G529" s="180" t="s">
        <v>370</v>
      </c>
      <c r="H529" s="181">
        <v>4</v>
      </c>
      <c r="I529" s="182"/>
      <c r="J529" s="183">
        <f t="shared" si="50"/>
        <v>0</v>
      </c>
      <c r="K529" s="403" t="s">
        <v>5585</v>
      </c>
      <c r="L529" s="42"/>
      <c r="M529" s="184" t="s">
        <v>5</v>
      </c>
      <c r="N529" s="185" t="s">
        <v>45</v>
      </c>
      <c r="O529" s="43"/>
      <c r="P529" s="186">
        <f t="shared" si="51"/>
        <v>0</v>
      </c>
      <c r="Q529" s="186">
        <v>0</v>
      </c>
      <c r="R529" s="186">
        <f t="shared" si="52"/>
        <v>0</v>
      </c>
      <c r="S529" s="186">
        <v>0</v>
      </c>
      <c r="T529" s="187">
        <f t="shared" si="53"/>
        <v>0</v>
      </c>
      <c r="AR529" s="25" t="s">
        <v>337</v>
      </c>
      <c r="AT529" s="25" t="s">
        <v>287</v>
      </c>
      <c r="AU529" s="25" t="s">
        <v>142</v>
      </c>
      <c r="AY529" s="25" t="s">
        <v>285</v>
      </c>
      <c r="BE529" s="188">
        <f t="shared" si="54"/>
        <v>0</v>
      </c>
      <c r="BF529" s="188">
        <f t="shared" si="55"/>
        <v>0</v>
      </c>
      <c r="BG529" s="188">
        <f t="shared" si="56"/>
        <v>0</v>
      </c>
      <c r="BH529" s="188">
        <f t="shared" si="57"/>
        <v>0</v>
      </c>
      <c r="BI529" s="188">
        <f t="shared" si="58"/>
        <v>0</v>
      </c>
      <c r="BJ529" s="25" t="s">
        <v>82</v>
      </c>
      <c r="BK529" s="188">
        <f t="shared" si="59"/>
        <v>0</v>
      </c>
      <c r="BL529" s="25" t="s">
        <v>337</v>
      </c>
      <c r="BM529" s="25" t="s">
        <v>1026</v>
      </c>
    </row>
    <row r="530" spans="2:65" s="1" customFormat="1" ht="24">
      <c r="B530" s="176"/>
      <c r="C530" s="177" t="s">
        <v>1027</v>
      </c>
      <c r="D530" s="177" t="s">
        <v>287</v>
      </c>
      <c r="E530" s="178" t="s">
        <v>1028</v>
      </c>
      <c r="F530" s="179" t="s">
        <v>1029</v>
      </c>
      <c r="G530" s="180" t="s">
        <v>674</v>
      </c>
      <c r="H530" s="181">
        <v>0.48599999999999999</v>
      </c>
      <c r="I530" s="182"/>
      <c r="J530" s="183">
        <f t="shared" si="50"/>
        <v>0</v>
      </c>
      <c r="K530" s="403" t="s">
        <v>5585</v>
      </c>
      <c r="L530" s="42"/>
      <c r="M530" s="184" t="s">
        <v>5</v>
      </c>
      <c r="N530" s="185" t="s">
        <v>45</v>
      </c>
      <c r="O530" s="43"/>
      <c r="P530" s="186">
        <f t="shared" si="51"/>
        <v>0</v>
      </c>
      <c r="Q530" s="186">
        <v>0</v>
      </c>
      <c r="R530" s="186">
        <f t="shared" si="52"/>
        <v>0</v>
      </c>
      <c r="S530" s="186">
        <v>0</v>
      </c>
      <c r="T530" s="187">
        <f t="shared" si="53"/>
        <v>0</v>
      </c>
      <c r="AR530" s="25" t="s">
        <v>337</v>
      </c>
      <c r="AT530" s="25" t="s">
        <v>287</v>
      </c>
      <c r="AU530" s="25" t="s">
        <v>142</v>
      </c>
      <c r="AY530" s="25" t="s">
        <v>285</v>
      </c>
      <c r="BE530" s="188">
        <f t="shared" si="54"/>
        <v>0</v>
      </c>
      <c r="BF530" s="188">
        <f t="shared" si="55"/>
        <v>0</v>
      </c>
      <c r="BG530" s="188">
        <f t="shared" si="56"/>
        <v>0</v>
      </c>
      <c r="BH530" s="188">
        <f t="shared" si="57"/>
        <v>0</v>
      </c>
      <c r="BI530" s="188">
        <f t="shared" si="58"/>
        <v>0</v>
      </c>
      <c r="BJ530" s="25" t="s">
        <v>82</v>
      </c>
      <c r="BK530" s="188">
        <f t="shared" si="59"/>
        <v>0</v>
      </c>
      <c r="BL530" s="25" t="s">
        <v>337</v>
      </c>
      <c r="BM530" s="25" t="s">
        <v>1030</v>
      </c>
    </row>
    <row r="531" spans="2:65" s="10" customFormat="1" ht="14.4">
      <c r="B531" s="162"/>
      <c r="D531" s="173" t="s">
        <v>73</v>
      </c>
      <c r="E531" s="174" t="s">
        <v>1031</v>
      </c>
      <c r="F531" s="174" t="s">
        <v>1032</v>
      </c>
      <c r="I531" s="165"/>
      <c r="J531" s="175">
        <f>BK531</f>
        <v>0</v>
      </c>
      <c r="K531" s="401"/>
      <c r="L531" s="162"/>
      <c r="M531" s="167"/>
      <c r="N531" s="168"/>
      <c r="O531" s="168"/>
      <c r="P531" s="169">
        <f>SUM(P532:P540)</f>
        <v>0</v>
      </c>
      <c r="Q531" s="168"/>
      <c r="R531" s="169">
        <f>SUM(R532:R540)</f>
        <v>7.6770000000000005E-2</v>
      </c>
      <c r="S531" s="168"/>
      <c r="T531" s="170">
        <f>SUM(T532:T540)</f>
        <v>0</v>
      </c>
      <c r="AR531" s="163" t="s">
        <v>84</v>
      </c>
      <c r="AT531" s="171" t="s">
        <v>73</v>
      </c>
      <c r="AU531" s="171" t="s">
        <v>84</v>
      </c>
      <c r="AY531" s="163" t="s">
        <v>285</v>
      </c>
      <c r="BK531" s="172">
        <f>SUM(BK532:BK540)</f>
        <v>0</v>
      </c>
    </row>
    <row r="532" spans="2:65" s="1" customFormat="1" ht="24">
      <c r="B532" s="176"/>
      <c r="C532" s="177" t="s">
        <v>1033</v>
      </c>
      <c r="D532" s="177" t="s">
        <v>287</v>
      </c>
      <c r="E532" s="178" t="s">
        <v>1034</v>
      </c>
      <c r="F532" s="179" t="s">
        <v>1035</v>
      </c>
      <c r="G532" s="180" t="s">
        <v>318</v>
      </c>
      <c r="H532" s="181">
        <v>18</v>
      </c>
      <c r="I532" s="182"/>
      <c r="J532" s="183">
        <f t="shared" ref="J532:J540" si="60">ROUND(I532*H532,2)</f>
        <v>0</v>
      </c>
      <c r="K532" s="403" t="s">
        <v>5585</v>
      </c>
      <c r="L532" s="42"/>
      <c r="M532" s="184" t="s">
        <v>5</v>
      </c>
      <c r="N532" s="185" t="s">
        <v>45</v>
      </c>
      <c r="O532" s="43"/>
      <c r="P532" s="186">
        <f t="shared" ref="P532:P540" si="61">O532*H532</f>
        <v>0</v>
      </c>
      <c r="Q532" s="186">
        <v>1.6100000000000001E-3</v>
      </c>
      <c r="R532" s="186">
        <f t="shared" ref="R532:R540" si="62">Q532*H532</f>
        <v>2.8980000000000002E-2</v>
      </c>
      <c r="S532" s="186">
        <v>0</v>
      </c>
      <c r="T532" s="187">
        <f t="shared" ref="T532:T540" si="63">S532*H532</f>
        <v>0</v>
      </c>
      <c r="AR532" s="25" t="s">
        <v>337</v>
      </c>
      <c r="AT532" s="25" t="s">
        <v>287</v>
      </c>
      <c r="AU532" s="25" t="s">
        <v>142</v>
      </c>
      <c r="AY532" s="25" t="s">
        <v>285</v>
      </c>
      <c r="BE532" s="188">
        <f t="shared" ref="BE532:BE540" si="64">IF(N532="základní",J532,0)</f>
        <v>0</v>
      </c>
      <c r="BF532" s="188">
        <f t="shared" ref="BF532:BF540" si="65">IF(N532="snížená",J532,0)</f>
        <v>0</v>
      </c>
      <c r="BG532" s="188">
        <f t="shared" ref="BG532:BG540" si="66">IF(N532="zákl. přenesená",J532,0)</f>
        <v>0</v>
      </c>
      <c r="BH532" s="188">
        <f t="shared" ref="BH532:BH540" si="67">IF(N532="sníž. přenesená",J532,0)</f>
        <v>0</v>
      </c>
      <c r="BI532" s="188">
        <f t="shared" ref="BI532:BI540" si="68">IF(N532="nulová",J532,0)</f>
        <v>0</v>
      </c>
      <c r="BJ532" s="25" t="s">
        <v>82</v>
      </c>
      <c r="BK532" s="188">
        <f t="shared" ref="BK532:BK540" si="69">ROUND(I532*H532,2)</f>
        <v>0</v>
      </c>
      <c r="BL532" s="25" t="s">
        <v>337</v>
      </c>
      <c r="BM532" s="25" t="s">
        <v>1036</v>
      </c>
    </row>
    <row r="533" spans="2:65" s="1" customFormat="1" ht="24">
      <c r="B533" s="176"/>
      <c r="C533" s="177" t="s">
        <v>1037</v>
      </c>
      <c r="D533" s="177" t="s">
        <v>287</v>
      </c>
      <c r="E533" s="178" t="s">
        <v>1038</v>
      </c>
      <c r="F533" s="179" t="s">
        <v>1039</v>
      </c>
      <c r="G533" s="180" t="s">
        <v>833</v>
      </c>
      <c r="H533" s="181">
        <v>1</v>
      </c>
      <c r="I533" s="182"/>
      <c r="J533" s="183">
        <f t="shared" si="60"/>
        <v>0</v>
      </c>
      <c r="K533" s="403" t="s">
        <v>5585</v>
      </c>
      <c r="L533" s="42"/>
      <c r="M533" s="184" t="s">
        <v>5</v>
      </c>
      <c r="N533" s="185" t="s">
        <v>45</v>
      </c>
      <c r="O533" s="43"/>
      <c r="P533" s="186">
        <f t="shared" si="61"/>
        <v>0</v>
      </c>
      <c r="Q533" s="186">
        <v>0</v>
      </c>
      <c r="R533" s="186">
        <f t="shared" si="62"/>
        <v>0</v>
      </c>
      <c r="S533" s="186">
        <v>0</v>
      </c>
      <c r="T533" s="187">
        <f t="shared" si="63"/>
        <v>0</v>
      </c>
      <c r="AR533" s="25" t="s">
        <v>337</v>
      </c>
      <c r="AT533" s="25" t="s">
        <v>287</v>
      </c>
      <c r="AU533" s="25" t="s">
        <v>142</v>
      </c>
      <c r="AY533" s="25" t="s">
        <v>285</v>
      </c>
      <c r="BE533" s="188">
        <f t="shared" si="64"/>
        <v>0</v>
      </c>
      <c r="BF533" s="188">
        <f t="shared" si="65"/>
        <v>0</v>
      </c>
      <c r="BG533" s="188">
        <f t="shared" si="66"/>
        <v>0</v>
      </c>
      <c r="BH533" s="188">
        <f t="shared" si="67"/>
        <v>0</v>
      </c>
      <c r="BI533" s="188">
        <f t="shared" si="68"/>
        <v>0</v>
      </c>
      <c r="BJ533" s="25" t="s">
        <v>82</v>
      </c>
      <c r="BK533" s="188">
        <f t="shared" si="69"/>
        <v>0</v>
      </c>
      <c r="BL533" s="25" t="s">
        <v>337</v>
      </c>
      <c r="BM533" s="25" t="s">
        <v>1040</v>
      </c>
    </row>
    <row r="534" spans="2:65" s="1" customFormat="1" ht="24">
      <c r="B534" s="176"/>
      <c r="C534" s="177" t="s">
        <v>768</v>
      </c>
      <c r="D534" s="177" t="s">
        <v>287</v>
      </c>
      <c r="E534" s="178" t="s">
        <v>1041</v>
      </c>
      <c r="F534" s="179" t="s">
        <v>1042</v>
      </c>
      <c r="G534" s="180" t="s">
        <v>370</v>
      </c>
      <c r="H534" s="181">
        <v>3</v>
      </c>
      <c r="I534" s="182"/>
      <c r="J534" s="183">
        <f t="shared" si="60"/>
        <v>0</v>
      </c>
      <c r="K534" s="403" t="s">
        <v>5585</v>
      </c>
      <c r="L534" s="42"/>
      <c r="M534" s="184" t="s">
        <v>5</v>
      </c>
      <c r="N534" s="185" t="s">
        <v>45</v>
      </c>
      <c r="O534" s="43"/>
      <c r="P534" s="186">
        <f t="shared" si="61"/>
        <v>0</v>
      </c>
      <c r="Q534" s="186">
        <v>9.3000000000000005E-4</v>
      </c>
      <c r="R534" s="186">
        <f t="shared" si="62"/>
        <v>2.7899999999999999E-3</v>
      </c>
      <c r="S534" s="186">
        <v>0</v>
      </c>
      <c r="T534" s="187">
        <f t="shared" si="63"/>
        <v>0</v>
      </c>
      <c r="AR534" s="25" t="s">
        <v>337</v>
      </c>
      <c r="AT534" s="25" t="s">
        <v>287</v>
      </c>
      <c r="AU534" s="25" t="s">
        <v>142</v>
      </c>
      <c r="AY534" s="25" t="s">
        <v>285</v>
      </c>
      <c r="BE534" s="188">
        <f t="shared" si="64"/>
        <v>0</v>
      </c>
      <c r="BF534" s="188">
        <f t="shared" si="65"/>
        <v>0</v>
      </c>
      <c r="BG534" s="188">
        <f t="shared" si="66"/>
        <v>0</v>
      </c>
      <c r="BH534" s="188">
        <f t="shared" si="67"/>
        <v>0</v>
      </c>
      <c r="BI534" s="188">
        <f t="shared" si="68"/>
        <v>0</v>
      </c>
      <c r="BJ534" s="25" t="s">
        <v>82</v>
      </c>
      <c r="BK534" s="188">
        <f t="shared" si="69"/>
        <v>0</v>
      </c>
      <c r="BL534" s="25" t="s">
        <v>337</v>
      </c>
      <c r="BM534" s="25" t="s">
        <v>1043</v>
      </c>
    </row>
    <row r="535" spans="2:65" s="1" customFormat="1" ht="24">
      <c r="B535" s="176"/>
      <c r="C535" s="177" t="s">
        <v>1044</v>
      </c>
      <c r="D535" s="177" t="s">
        <v>287</v>
      </c>
      <c r="E535" s="178" t="s">
        <v>1045</v>
      </c>
      <c r="F535" s="179" t="s">
        <v>1046</v>
      </c>
      <c r="G535" s="180" t="s">
        <v>318</v>
      </c>
      <c r="H535" s="181">
        <v>14</v>
      </c>
      <c r="I535" s="182"/>
      <c r="J535" s="183">
        <f t="shared" si="60"/>
        <v>0</v>
      </c>
      <c r="K535" s="403" t="s">
        <v>5585</v>
      </c>
      <c r="L535" s="42"/>
      <c r="M535" s="184" t="s">
        <v>5</v>
      </c>
      <c r="N535" s="185" t="s">
        <v>45</v>
      </c>
      <c r="O535" s="43"/>
      <c r="P535" s="186">
        <f t="shared" si="61"/>
        <v>0</v>
      </c>
      <c r="Q535" s="186">
        <v>3.0000000000000001E-3</v>
      </c>
      <c r="R535" s="186">
        <f t="shared" si="62"/>
        <v>4.2000000000000003E-2</v>
      </c>
      <c r="S535" s="186">
        <v>0</v>
      </c>
      <c r="T535" s="187">
        <f t="shared" si="63"/>
        <v>0</v>
      </c>
      <c r="AR535" s="25" t="s">
        <v>337</v>
      </c>
      <c r="AT535" s="25" t="s">
        <v>287</v>
      </c>
      <c r="AU535" s="25" t="s">
        <v>142</v>
      </c>
      <c r="AY535" s="25" t="s">
        <v>285</v>
      </c>
      <c r="BE535" s="188">
        <f t="shared" si="64"/>
        <v>0</v>
      </c>
      <c r="BF535" s="188">
        <f t="shared" si="65"/>
        <v>0</v>
      </c>
      <c r="BG535" s="188">
        <f t="shared" si="66"/>
        <v>0</v>
      </c>
      <c r="BH535" s="188">
        <f t="shared" si="67"/>
        <v>0</v>
      </c>
      <c r="BI535" s="188">
        <f t="shared" si="68"/>
        <v>0</v>
      </c>
      <c r="BJ535" s="25" t="s">
        <v>82</v>
      </c>
      <c r="BK535" s="188">
        <f t="shared" si="69"/>
        <v>0</v>
      </c>
      <c r="BL535" s="25" t="s">
        <v>337</v>
      </c>
      <c r="BM535" s="25" t="s">
        <v>1047</v>
      </c>
    </row>
    <row r="536" spans="2:65" s="1" customFormat="1" ht="24">
      <c r="B536" s="176"/>
      <c r="C536" s="177" t="s">
        <v>772</v>
      </c>
      <c r="D536" s="177" t="s">
        <v>287</v>
      </c>
      <c r="E536" s="178" t="s">
        <v>1048</v>
      </c>
      <c r="F536" s="179" t="s">
        <v>1049</v>
      </c>
      <c r="G536" s="180" t="s">
        <v>370</v>
      </c>
      <c r="H536" s="181">
        <v>1</v>
      </c>
      <c r="I536" s="182"/>
      <c r="J536" s="183">
        <f t="shared" si="60"/>
        <v>0</v>
      </c>
      <c r="K536" s="403" t="s">
        <v>5585</v>
      </c>
      <c r="L536" s="42"/>
      <c r="M536" s="184" t="s">
        <v>5</v>
      </c>
      <c r="N536" s="185" t="s">
        <v>45</v>
      </c>
      <c r="O536" s="43"/>
      <c r="P536" s="186">
        <f t="shared" si="61"/>
        <v>0</v>
      </c>
      <c r="Q536" s="186">
        <v>3.0000000000000001E-3</v>
      </c>
      <c r="R536" s="186">
        <f t="shared" si="62"/>
        <v>3.0000000000000001E-3</v>
      </c>
      <c r="S536" s="186">
        <v>0</v>
      </c>
      <c r="T536" s="187">
        <f t="shared" si="63"/>
        <v>0</v>
      </c>
      <c r="AR536" s="25" t="s">
        <v>337</v>
      </c>
      <c r="AT536" s="25" t="s">
        <v>287</v>
      </c>
      <c r="AU536" s="25" t="s">
        <v>142</v>
      </c>
      <c r="AY536" s="25" t="s">
        <v>285</v>
      </c>
      <c r="BE536" s="188">
        <f t="shared" si="64"/>
        <v>0</v>
      </c>
      <c r="BF536" s="188">
        <f t="shared" si="65"/>
        <v>0</v>
      </c>
      <c r="BG536" s="188">
        <f t="shared" si="66"/>
        <v>0</v>
      </c>
      <c r="BH536" s="188">
        <f t="shared" si="67"/>
        <v>0</v>
      </c>
      <c r="BI536" s="188">
        <f t="shared" si="68"/>
        <v>0</v>
      </c>
      <c r="BJ536" s="25" t="s">
        <v>82</v>
      </c>
      <c r="BK536" s="188">
        <f t="shared" si="69"/>
        <v>0</v>
      </c>
      <c r="BL536" s="25" t="s">
        <v>337</v>
      </c>
      <c r="BM536" s="25" t="s">
        <v>1050</v>
      </c>
    </row>
    <row r="537" spans="2:65" s="1" customFormat="1" ht="24">
      <c r="B537" s="176"/>
      <c r="C537" s="177" t="s">
        <v>1051</v>
      </c>
      <c r="D537" s="177" t="s">
        <v>287</v>
      </c>
      <c r="E537" s="178" t="s">
        <v>1052</v>
      </c>
      <c r="F537" s="179" t="s">
        <v>1053</v>
      </c>
      <c r="G537" s="180" t="s">
        <v>318</v>
      </c>
      <c r="H537" s="181">
        <v>13</v>
      </c>
      <c r="I537" s="182"/>
      <c r="J537" s="183">
        <f t="shared" si="60"/>
        <v>0</v>
      </c>
      <c r="K537" s="403" t="s">
        <v>5585</v>
      </c>
      <c r="L537" s="42"/>
      <c r="M537" s="184" t="s">
        <v>5</v>
      </c>
      <c r="N537" s="185" t="s">
        <v>45</v>
      </c>
      <c r="O537" s="43"/>
      <c r="P537" s="186">
        <f t="shared" si="61"/>
        <v>0</v>
      </c>
      <c r="Q537" s="186">
        <v>0</v>
      </c>
      <c r="R537" s="186">
        <f t="shared" si="62"/>
        <v>0</v>
      </c>
      <c r="S537" s="186">
        <v>0</v>
      </c>
      <c r="T537" s="187">
        <f t="shared" si="63"/>
        <v>0</v>
      </c>
      <c r="AR537" s="25" t="s">
        <v>337</v>
      </c>
      <c r="AT537" s="25" t="s">
        <v>287</v>
      </c>
      <c r="AU537" s="25" t="s">
        <v>142</v>
      </c>
      <c r="AY537" s="25" t="s">
        <v>285</v>
      </c>
      <c r="BE537" s="188">
        <f t="shared" si="64"/>
        <v>0</v>
      </c>
      <c r="BF537" s="188">
        <f t="shared" si="65"/>
        <v>0</v>
      </c>
      <c r="BG537" s="188">
        <f t="shared" si="66"/>
        <v>0</v>
      </c>
      <c r="BH537" s="188">
        <f t="shared" si="67"/>
        <v>0</v>
      </c>
      <c r="BI537" s="188">
        <f t="shared" si="68"/>
        <v>0</v>
      </c>
      <c r="BJ537" s="25" t="s">
        <v>82</v>
      </c>
      <c r="BK537" s="188">
        <f t="shared" si="69"/>
        <v>0</v>
      </c>
      <c r="BL537" s="25" t="s">
        <v>337</v>
      </c>
      <c r="BM537" s="25" t="s">
        <v>1054</v>
      </c>
    </row>
    <row r="538" spans="2:65" s="1" customFormat="1">
      <c r="B538" s="176"/>
      <c r="C538" s="177" t="s">
        <v>776</v>
      </c>
      <c r="D538" s="177" t="s">
        <v>287</v>
      </c>
      <c r="E538" s="178" t="s">
        <v>1055</v>
      </c>
      <c r="F538" s="179" t="s">
        <v>1056</v>
      </c>
      <c r="G538" s="180" t="s">
        <v>318</v>
      </c>
      <c r="H538" s="181">
        <v>13</v>
      </c>
      <c r="I538" s="182"/>
      <c r="J538" s="183">
        <f t="shared" si="60"/>
        <v>0</v>
      </c>
      <c r="K538" s="403" t="s">
        <v>5584</v>
      </c>
      <c r="L538" s="42"/>
      <c r="M538" s="184" t="s">
        <v>5</v>
      </c>
      <c r="N538" s="185" t="s">
        <v>45</v>
      </c>
      <c r="O538" s="43"/>
      <c r="P538" s="186">
        <f t="shared" si="61"/>
        <v>0</v>
      </c>
      <c r="Q538" s="186">
        <v>0</v>
      </c>
      <c r="R538" s="186">
        <f t="shared" si="62"/>
        <v>0</v>
      </c>
      <c r="S538" s="186">
        <v>0</v>
      </c>
      <c r="T538" s="187">
        <f t="shared" si="63"/>
        <v>0</v>
      </c>
      <c r="AR538" s="25" t="s">
        <v>337</v>
      </c>
      <c r="AT538" s="25" t="s">
        <v>287</v>
      </c>
      <c r="AU538" s="25" t="s">
        <v>142</v>
      </c>
      <c r="AY538" s="25" t="s">
        <v>285</v>
      </c>
      <c r="BE538" s="188">
        <f t="shared" si="64"/>
        <v>0</v>
      </c>
      <c r="BF538" s="188">
        <f t="shared" si="65"/>
        <v>0</v>
      </c>
      <c r="BG538" s="188">
        <f t="shared" si="66"/>
        <v>0</v>
      </c>
      <c r="BH538" s="188">
        <f t="shared" si="67"/>
        <v>0</v>
      </c>
      <c r="BI538" s="188">
        <f t="shared" si="68"/>
        <v>0</v>
      </c>
      <c r="BJ538" s="25" t="s">
        <v>82</v>
      </c>
      <c r="BK538" s="188">
        <f t="shared" si="69"/>
        <v>0</v>
      </c>
      <c r="BL538" s="25" t="s">
        <v>337</v>
      </c>
      <c r="BM538" s="25" t="s">
        <v>1057</v>
      </c>
    </row>
    <row r="539" spans="2:65" s="1" customFormat="1">
      <c r="B539" s="176"/>
      <c r="C539" s="177" t="s">
        <v>1058</v>
      </c>
      <c r="D539" s="177" t="s">
        <v>287</v>
      </c>
      <c r="E539" s="178" t="s">
        <v>1059</v>
      </c>
      <c r="F539" s="179" t="s">
        <v>1060</v>
      </c>
      <c r="G539" s="180" t="s">
        <v>1061</v>
      </c>
      <c r="H539" s="181">
        <v>1</v>
      </c>
      <c r="I539" s="182"/>
      <c r="J539" s="183">
        <f t="shared" si="60"/>
        <v>0</v>
      </c>
      <c r="K539" s="403" t="s">
        <v>5584</v>
      </c>
      <c r="L539" s="42"/>
      <c r="M539" s="184" t="s">
        <v>5</v>
      </c>
      <c r="N539" s="185" t="s">
        <v>45</v>
      </c>
      <c r="O539" s="43"/>
      <c r="P539" s="186">
        <f t="shared" si="61"/>
        <v>0</v>
      </c>
      <c r="Q539" s="186">
        <v>0</v>
      </c>
      <c r="R539" s="186">
        <f t="shared" si="62"/>
        <v>0</v>
      </c>
      <c r="S539" s="186">
        <v>0</v>
      </c>
      <c r="T539" s="187">
        <f t="shared" si="63"/>
        <v>0</v>
      </c>
      <c r="AR539" s="25" t="s">
        <v>337</v>
      </c>
      <c r="AT539" s="25" t="s">
        <v>287</v>
      </c>
      <c r="AU539" s="25" t="s">
        <v>142</v>
      </c>
      <c r="AY539" s="25" t="s">
        <v>285</v>
      </c>
      <c r="BE539" s="188">
        <f t="shared" si="64"/>
        <v>0</v>
      </c>
      <c r="BF539" s="188">
        <f t="shared" si="65"/>
        <v>0</v>
      </c>
      <c r="BG539" s="188">
        <f t="shared" si="66"/>
        <v>0</v>
      </c>
      <c r="BH539" s="188">
        <f t="shared" si="67"/>
        <v>0</v>
      </c>
      <c r="BI539" s="188">
        <f t="shared" si="68"/>
        <v>0</v>
      </c>
      <c r="BJ539" s="25" t="s">
        <v>82</v>
      </c>
      <c r="BK539" s="188">
        <f t="shared" si="69"/>
        <v>0</v>
      </c>
      <c r="BL539" s="25" t="s">
        <v>337</v>
      </c>
      <c r="BM539" s="25" t="s">
        <v>1062</v>
      </c>
    </row>
    <row r="540" spans="2:65" s="1" customFormat="1" ht="36">
      <c r="B540" s="176"/>
      <c r="C540" s="177" t="s">
        <v>780</v>
      </c>
      <c r="D540" s="177" t="s">
        <v>287</v>
      </c>
      <c r="E540" s="178" t="s">
        <v>1063</v>
      </c>
      <c r="F540" s="179" t="s">
        <v>1064</v>
      </c>
      <c r="G540" s="180" t="s">
        <v>674</v>
      </c>
      <c r="H540" s="181">
        <v>7.6999999999999999E-2</v>
      </c>
      <c r="I540" s="182"/>
      <c r="J540" s="183">
        <f t="shared" si="60"/>
        <v>0</v>
      </c>
      <c r="K540" s="403" t="s">
        <v>5585</v>
      </c>
      <c r="L540" s="42"/>
      <c r="M540" s="184" t="s">
        <v>5</v>
      </c>
      <c r="N540" s="185" t="s">
        <v>45</v>
      </c>
      <c r="O540" s="43"/>
      <c r="P540" s="186">
        <f t="shared" si="61"/>
        <v>0</v>
      </c>
      <c r="Q540" s="186">
        <v>0</v>
      </c>
      <c r="R540" s="186">
        <f t="shared" si="62"/>
        <v>0</v>
      </c>
      <c r="S540" s="186">
        <v>0</v>
      </c>
      <c r="T540" s="187">
        <f t="shared" si="63"/>
        <v>0</v>
      </c>
      <c r="AR540" s="25" t="s">
        <v>337</v>
      </c>
      <c r="AT540" s="25" t="s">
        <v>287</v>
      </c>
      <c r="AU540" s="25" t="s">
        <v>142</v>
      </c>
      <c r="AY540" s="25" t="s">
        <v>285</v>
      </c>
      <c r="BE540" s="188">
        <f t="shared" si="64"/>
        <v>0</v>
      </c>
      <c r="BF540" s="188">
        <f t="shared" si="65"/>
        <v>0</v>
      </c>
      <c r="BG540" s="188">
        <f t="shared" si="66"/>
        <v>0</v>
      </c>
      <c r="BH540" s="188">
        <f t="shared" si="67"/>
        <v>0</v>
      </c>
      <c r="BI540" s="188">
        <f t="shared" si="68"/>
        <v>0</v>
      </c>
      <c r="BJ540" s="25" t="s">
        <v>82</v>
      </c>
      <c r="BK540" s="188">
        <f t="shared" si="69"/>
        <v>0</v>
      </c>
      <c r="BL540" s="25" t="s">
        <v>337</v>
      </c>
      <c r="BM540" s="25" t="s">
        <v>1065</v>
      </c>
    </row>
    <row r="541" spans="2:65" s="10" customFormat="1" ht="14.4">
      <c r="B541" s="162"/>
      <c r="D541" s="173" t="s">
        <v>73</v>
      </c>
      <c r="E541" s="174" t="s">
        <v>1066</v>
      </c>
      <c r="F541" s="174" t="s">
        <v>1067</v>
      </c>
      <c r="I541" s="165"/>
      <c r="J541" s="175">
        <f>BK541</f>
        <v>0</v>
      </c>
      <c r="K541" s="401"/>
      <c r="L541" s="162"/>
      <c r="M541" s="167"/>
      <c r="N541" s="168"/>
      <c r="O541" s="168"/>
      <c r="P541" s="169">
        <f>SUM(P542:P585)</f>
        <v>0</v>
      </c>
      <c r="Q541" s="168"/>
      <c r="R541" s="169">
        <f>SUM(R542:R585)</f>
        <v>0.11166000000000001</v>
      </c>
      <c r="S541" s="168"/>
      <c r="T541" s="170">
        <f>SUM(T542:T585)</f>
        <v>0</v>
      </c>
      <c r="AR541" s="163" t="s">
        <v>84</v>
      </c>
      <c r="AT541" s="171" t="s">
        <v>73</v>
      </c>
      <c r="AU541" s="171" t="s">
        <v>84</v>
      </c>
      <c r="AY541" s="163" t="s">
        <v>285</v>
      </c>
      <c r="BK541" s="172">
        <f>SUM(BK542:BK585)</f>
        <v>0</v>
      </c>
    </row>
    <row r="542" spans="2:65" s="1" customFormat="1" ht="24">
      <c r="B542" s="176"/>
      <c r="C542" s="177" t="s">
        <v>1068</v>
      </c>
      <c r="D542" s="177" t="s">
        <v>287</v>
      </c>
      <c r="E542" s="178" t="s">
        <v>1069</v>
      </c>
      <c r="F542" s="179" t="s">
        <v>1070</v>
      </c>
      <c r="G542" s="180" t="s">
        <v>833</v>
      </c>
      <c r="H542" s="181">
        <v>2</v>
      </c>
      <c r="I542" s="182"/>
      <c r="J542" s="183">
        <f t="shared" ref="J542:J547" si="70">ROUND(I542*H542,2)</f>
        <v>0</v>
      </c>
      <c r="K542" s="403" t="s">
        <v>5585</v>
      </c>
      <c r="L542" s="42"/>
      <c r="M542" s="184" t="s">
        <v>5</v>
      </c>
      <c r="N542" s="185" t="s">
        <v>45</v>
      </c>
      <c r="O542" s="43"/>
      <c r="P542" s="186">
        <f t="shared" ref="P542:P547" si="71">O542*H542</f>
        <v>0</v>
      </c>
      <c r="Q542" s="186">
        <v>0</v>
      </c>
      <c r="R542" s="186">
        <f t="shared" ref="R542:R547" si="72">Q542*H542</f>
        <v>0</v>
      </c>
      <c r="S542" s="186">
        <v>0</v>
      </c>
      <c r="T542" s="187">
        <f t="shared" ref="T542:T547" si="73">S542*H542</f>
        <v>0</v>
      </c>
      <c r="AR542" s="25" t="s">
        <v>337</v>
      </c>
      <c r="AT542" s="25" t="s">
        <v>287</v>
      </c>
      <c r="AU542" s="25" t="s">
        <v>142</v>
      </c>
      <c r="AY542" s="25" t="s">
        <v>285</v>
      </c>
      <c r="BE542" s="188">
        <f t="shared" ref="BE542:BE547" si="74">IF(N542="základní",J542,0)</f>
        <v>0</v>
      </c>
      <c r="BF542" s="188">
        <f t="shared" ref="BF542:BF547" si="75">IF(N542="snížená",J542,0)</f>
        <v>0</v>
      </c>
      <c r="BG542" s="188">
        <f t="shared" ref="BG542:BG547" si="76">IF(N542="zákl. přenesená",J542,0)</f>
        <v>0</v>
      </c>
      <c r="BH542" s="188">
        <f t="shared" ref="BH542:BH547" si="77">IF(N542="sníž. přenesená",J542,0)</f>
        <v>0</v>
      </c>
      <c r="BI542" s="188">
        <f t="shared" ref="BI542:BI547" si="78">IF(N542="nulová",J542,0)</f>
        <v>0</v>
      </c>
      <c r="BJ542" s="25" t="s">
        <v>82</v>
      </c>
      <c r="BK542" s="188">
        <f t="shared" ref="BK542:BK547" si="79">ROUND(I542*H542,2)</f>
        <v>0</v>
      </c>
      <c r="BL542" s="25" t="s">
        <v>337</v>
      </c>
      <c r="BM542" s="25" t="s">
        <v>1071</v>
      </c>
    </row>
    <row r="543" spans="2:65" s="1" customFormat="1" ht="24">
      <c r="B543" s="176"/>
      <c r="C543" s="177" t="s">
        <v>1072</v>
      </c>
      <c r="D543" s="177" t="s">
        <v>287</v>
      </c>
      <c r="E543" s="178" t="s">
        <v>1073</v>
      </c>
      <c r="F543" s="179" t="s">
        <v>1074</v>
      </c>
      <c r="G543" s="180" t="s">
        <v>833</v>
      </c>
      <c r="H543" s="181">
        <v>2</v>
      </c>
      <c r="I543" s="182"/>
      <c r="J543" s="183">
        <f t="shared" si="70"/>
        <v>0</v>
      </c>
      <c r="K543" s="403" t="s">
        <v>5585</v>
      </c>
      <c r="L543" s="42"/>
      <c r="M543" s="184" t="s">
        <v>5</v>
      </c>
      <c r="N543" s="185" t="s">
        <v>45</v>
      </c>
      <c r="O543" s="43"/>
      <c r="P543" s="186">
        <f t="shared" si="71"/>
        <v>0</v>
      </c>
      <c r="Q543" s="186">
        <v>0</v>
      </c>
      <c r="R543" s="186">
        <f t="shared" si="72"/>
        <v>0</v>
      </c>
      <c r="S543" s="186">
        <v>0</v>
      </c>
      <c r="T543" s="187">
        <f t="shared" si="73"/>
        <v>0</v>
      </c>
      <c r="AR543" s="25" t="s">
        <v>337</v>
      </c>
      <c r="AT543" s="25" t="s">
        <v>287</v>
      </c>
      <c r="AU543" s="25" t="s">
        <v>142</v>
      </c>
      <c r="AY543" s="25" t="s">
        <v>285</v>
      </c>
      <c r="BE543" s="188">
        <f t="shared" si="74"/>
        <v>0</v>
      </c>
      <c r="BF543" s="188">
        <f t="shared" si="75"/>
        <v>0</v>
      </c>
      <c r="BG543" s="188">
        <f t="shared" si="76"/>
        <v>0</v>
      </c>
      <c r="BH543" s="188">
        <f t="shared" si="77"/>
        <v>0</v>
      </c>
      <c r="BI543" s="188">
        <f t="shared" si="78"/>
        <v>0</v>
      </c>
      <c r="BJ543" s="25" t="s">
        <v>82</v>
      </c>
      <c r="BK543" s="188">
        <f t="shared" si="79"/>
        <v>0</v>
      </c>
      <c r="BL543" s="25" t="s">
        <v>337</v>
      </c>
      <c r="BM543" s="25" t="s">
        <v>1075</v>
      </c>
    </row>
    <row r="544" spans="2:65" s="1" customFormat="1" ht="24">
      <c r="B544" s="176"/>
      <c r="C544" s="177" t="s">
        <v>1076</v>
      </c>
      <c r="D544" s="177" t="s">
        <v>287</v>
      </c>
      <c r="E544" s="178" t="s">
        <v>1077</v>
      </c>
      <c r="F544" s="179" t="s">
        <v>1078</v>
      </c>
      <c r="G544" s="180" t="s">
        <v>833</v>
      </c>
      <c r="H544" s="181">
        <v>3</v>
      </c>
      <c r="I544" s="182"/>
      <c r="J544" s="183">
        <f t="shared" si="70"/>
        <v>0</v>
      </c>
      <c r="K544" s="403" t="s">
        <v>5585</v>
      </c>
      <c r="L544" s="42"/>
      <c r="M544" s="184" t="s">
        <v>5</v>
      </c>
      <c r="N544" s="185" t="s">
        <v>45</v>
      </c>
      <c r="O544" s="43"/>
      <c r="P544" s="186">
        <f t="shared" si="71"/>
        <v>0</v>
      </c>
      <c r="Q544" s="186">
        <v>0</v>
      </c>
      <c r="R544" s="186">
        <f t="shared" si="72"/>
        <v>0</v>
      </c>
      <c r="S544" s="186">
        <v>0</v>
      </c>
      <c r="T544" s="187">
        <f t="shared" si="73"/>
        <v>0</v>
      </c>
      <c r="AR544" s="25" t="s">
        <v>337</v>
      </c>
      <c r="AT544" s="25" t="s">
        <v>287</v>
      </c>
      <c r="AU544" s="25" t="s">
        <v>142</v>
      </c>
      <c r="AY544" s="25" t="s">
        <v>285</v>
      </c>
      <c r="BE544" s="188">
        <f t="shared" si="74"/>
        <v>0</v>
      </c>
      <c r="BF544" s="188">
        <f t="shared" si="75"/>
        <v>0</v>
      </c>
      <c r="BG544" s="188">
        <f t="shared" si="76"/>
        <v>0</v>
      </c>
      <c r="BH544" s="188">
        <f t="shared" si="77"/>
        <v>0</v>
      </c>
      <c r="BI544" s="188">
        <f t="shared" si="78"/>
        <v>0</v>
      </c>
      <c r="BJ544" s="25" t="s">
        <v>82</v>
      </c>
      <c r="BK544" s="188">
        <f t="shared" si="79"/>
        <v>0</v>
      </c>
      <c r="BL544" s="25" t="s">
        <v>337</v>
      </c>
      <c r="BM544" s="25" t="s">
        <v>1079</v>
      </c>
    </row>
    <row r="545" spans="2:65" s="1" customFormat="1" ht="24">
      <c r="B545" s="176"/>
      <c r="C545" s="177" t="s">
        <v>1080</v>
      </c>
      <c r="D545" s="177" t="s">
        <v>287</v>
      </c>
      <c r="E545" s="178" t="s">
        <v>1081</v>
      </c>
      <c r="F545" s="179" t="s">
        <v>1082</v>
      </c>
      <c r="G545" s="180" t="s">
        <v>494</v>
      </c>
      <c r="H545" s="181">
        <v>1</v>
      </c>
      <c r="I545" s="182"/>
      <c r="J545" s="183">
        <f t="shared" si="70"/>
        <v>0</v>
      </c>
      <c r="K545" s="403" t="s">
        <v>5585</v>
      </c>
      <c r="L545" s="42"/>
      <c r="M545" s="184" t="s">
        <v>5</v>
      </c>
      <c r="N545" s="185" t="s">
        <v>45</v>
      </c>
      <c r="O545" s="43"/>
      <c r="P545" s="186">
        <f t="shared" si="71"/>
        <v>0</v>
      </c>
      <c r="Q545" s="186">
        <v>0</v>
      </c>
      <c r="R545" s="186">
        <f t="shared" si="72"/>
        <v>0</v>
      </c>
      <c r="S545" s="186">
        <v>0</v>
      </c>
      <c r="T545" s="187">
        <f t="shared" si="73"/>
        <v>0</v>
      </c>
      <c r="AR545" s="25" t="s">
        <v>337</v>
      </c>
      <c r="AT545" s="25" t="s">
        <v>287</v>
      </c>
      <c r="AU545" s="25" t="s">
        <v>142</v>
      </c>
      <c r="AY545" s="25" t="s">
        <v>285</v>
      </c>
      <c r="BE545" s="188">
        <f t="shared" si="74"/>
        <v>0</v>
      </c>
      <c r="BF545" s="188">
        <f t="shared" si="75"/>
        <v>0</v>
      </c>
      <c r="BG545" s="188">
        <f t="shared" si="76"/>
        <v>0</v>
      </c>
      <c r="BH545" s="188">
        <f t="shared" si="77"/>
        <v>0</v>
      </c>
      <c r="BI545" s="188">
        <f t="shared" si="78"/>
        <v>0</v>
      </c>
      <c r="BJ545" s="25" t="s">
        <v>82</v>
      </c>
      <c r="BK545" s="188">
        <f t="shared" si="79"/>
        <v>0</v>
      </c>
      <c r="BL545" s="25" t="s">
        <v>337</v>
      </c>
      <c r="BM545" s="25" t="s">
        <v>1083</v>
      </c>
    </row>
    <row r="546" spans="2:65" s="1" customFormat="1" ht="24">
      <c r="B546" s="176"/>
      <c r="C546" s="177" t="s">
        <v>1084</v>
      </c>
      <c r="D546" s="177" t="s">
        <v>287</v>
      </c>
      <c r="E546" s="178" t="s">
        <v>1085</v>
      </c>
      <c r="F546" s="179" t="s">
        <v>1086</v>
      </c>
      <c r="G546" s="180" t="s">
        <v>833</v>
      </c>
      <c r="H546" s="181">
        <v>1</v>
      </c>
      <c r="I546" s="182"/>
      <c r="J546" s="183">
        <f t="shared" si="70"/>
        <v>0</v>
      </c>
      <c r="K546" s="403" t="s">
        <v>5585</v>
      </c>
      <c r="L546" s="42"/>
      <c r="M546" s="184" t="s">
        <v>5</v>
      </c>
      <c r="N546" s="185" t="s">
        <v>45</v>
      </c>
      <c r="O546" s="43"/>
      <c r="P546" s="186">
        <f t="shared" si="71"/>
        <v>0</v>
      </c>
      <c r="Q546" s="186">
        <v>0</v>
      </c>
      <c r="R546" s="186">
        <f t="shared" si="72"/>
        <v>0</v>
      </c>
      <c r="S546" s="186">
        <v>0</v>
      </c>
      <c r="T546" s="187">
        <f t="shared" si="73"/>
        <v>0</v>
      </c>
      <c r="AR546" s="25" t="s">
        <v>337</v>
      </c>
      <c r="AT546" s="25" t="s">
        <v>287</v>
      </c>
      <c r="AU546" s="25" t="s">
        <v>142</v>
      </c>
      <c r="AY546" s="25" t="s">
        <v>285</v>
      </c>
      <c r="BE546" s="188">
        <f t="shared" si="74"/>
        <v>0</v>
      </c>
      <c r="BF546" s="188">
        <f t="shared" si="75"/>
        <v>0</v>
      </c>
      <c r="BG546" s="188">
        <f t="shared" si="76"/>
        <v>0</v>
      </c>
      <c r="BH546" s="188">
        <f t="shared" si="77"/>
        <v>0</v>
      </c>
      <c r="BI546" s="188">
        <f t="shared" si="78"/>
        <v>0</v>
      </c>
      <c r="BJ546" s="25" t="s">
        <v>82</v>
      </c>
      <c r="BK546" s="188">
        <f t="shared" si="79"/>
        <v>0</v>
      </c>
      <c r="BL546" s="25" t="s">
        <v>337</v>
      </c>
      <c r="BM546" s="25" t="s">
        <v>1087</v>
      </c>
    </row>
    <row r="547" spans="2:65" s="1" customFormat="1" ht="24">
      <c r="B547" s="176"/>
      <c r="C547" s="177" t="s">
        <v>1088</v>
      </c>
      <c r="D547" s="177" t="s">
        <v>287</v>
      </c>
      <c r="E547" s="178" t="s">
        <v>1089</v>
      </c>
      <c r="F547" s="179" t="s">
        <v>1090</v>
      </c>
      <c r="G547" s="180" t="s">
        <v>370</v>
      </c>
      <c r="H547" s="181">
        <v>3</v>
      </c>
      <c r="I547" s="182"/>
      <c r="J547" s="183">
        <f t="shared" si="70"/>
        <v>0</v>
      </c>
      <c r="K547" s="403" t="s">
        <v>5585</v>
      </c>
      <c r="L547" s="42"/>
      <c r="M547" s="184" t="s">
        <v>5</v>
      </c>
      <c r="N547" s="185" t="s">
        <v>45</v>
      </c>
      <c r="O547" s="43"/>
      <c r="P547" s="186">
        <f t="shared" si="71"/>
        <v>0</v>
      </c>
      <c r="Q547" s="186">
        <v>1.7799999999999999E-3</v>
      </c>
      <c r="R547" s="186">
        <f t="shared" si="72"/>
        <v>5.3399999999999993E-3</v>
      </c>
      <c r="S547" s="186">
        <v>0</v>
      </c>
      <c r="T547" s="187">
        <f t="shared" si="73"/>
        <v>0</v>
      </c>
      <c r="AR547" s="25" t="s">
        <v>337</v>
      </c>
      <c r="AT547" s="25" t="s">
        <v>287</v>
      </c>
      <c r="AU547" s="25" t="s">
        <v>142</v>
      </c>
      <c r="AY547" s="25" t="s">
        <v>285</v>
      </c>
      <c r="BE547" s="188">
        <f t="shared" si="74"/>
        <v>0</v>
      </c>
      <c r="BF547" s="188">
        <f t="shared" si="75"/>
        <v>0</v>
      </c>
      <c r="BG547" s="188">
        <f t="shared" si="76"/>
        <v>0</v>
      </c>
      <c r="BH547" s="188">
        <f t="shared" si="77"/>
        <v>0</v>
      </c>
      <c r="BI547" s="188">
        <f t="shared" si="78"/>
        <v>0</v>
      </c>
      <c r="BJ547" s="25" t="s">
        <v>82</v>
      </c>
      <c r="BK547" s="188">
        <f t="shared" si="79"/>
        <v>0</v>
      </c>
      <c r="BL547" s="25" t="s">
        <v>337</v>
      </c>
      <c r="BM547" s="25" t="s">
        <v>1091</v>
      </c>
    </row>
    <row r="548" spans="2:65" s="12" customFormat="1">
      <c r="B548" s="198"/>
      <c r="D548" s="190" t="s">
        <v>292</v>
      </c>
      <c r="E548" s="199" t="s">
        <v>5</v>
      </c>
      <c r="F548" s="200" t="s">
        <v>1092</v>
      </c>
      <c r="H548" s="201" t="s">
        <v>5</v>
      </c>
      <c r="I548" s="202"/>
      <c r="K548" s="399"/>
      <c r="L548" s="198"/>
      <c r="M548" s="203"/>
      <c r="N548" s="204"/>
      <c r="O548" s="204"/>
      <c r="P548" s="204"/>
      <c r="Q548" s="204"/>
      <c r="R548" s="204"/>
      <c r="S548" s="204"/>
      <c r="T548" s="205"/>
      <c r="AT548" s="201" t="s">
        <v>292</v>
      </c>
      <c r="AU548" s="201" t="s">
        <v>142</v>
      </c>
      <c r="AV548" s="12" t="s">
        <v>82</v>
      </c>
      <c r="AW548" s="12" t="s">
        <v>37</v>
      </c>
      <c r="AX548" s="12" t="s">
        <v>74</v>
      </c>
      <c r="AY548" s="201" t="s">
        <v>285</v>
      </c>
    </row>
    <row r="549" spans="2:65" s="11" customFormat="1">
      <c r="B549" s="189"/>
      <c r="D549" s="190" t="s">
        <v>292</v>
      </c>
      <c r="E549" s="191" t="s">
        <v>155</v>
      </c>
      <c r="F549" s="192" t="s">
        <v>1093</v>
      </c>
      <c r="H549" s="193">
        <v>1</v>
      </c>
      <c r="I549" s="194"/>
      <c r="K549" s="398"/>
      <c r="L549" s="189"/>
      <c r="M549" s="195"/>
      <c r="N549" s="196"/>
      <c r="O549" s="196"/>
      <c r="P549" s="196"/>
      <c r="Q549" s="196"/>
      <c r="R549" s="196"/>
      <c r="S549" s="196"/>
      <c r="T549" s="197"/>
      <c r="AT549" s="191" t="s">
        <v>292</v>
      </c>
      <c r="AU549" s="191" t="s">
        <v>142</v>
      </c>
      <c r="AV549" s="11" t="s">
        <v>84</v>
      </c>
      <c r="AW549" s="11" t="s">
        <v>37</v>
      </c>
      <c r="AX549" s="11" t="s">
        <v>74</v>
      </c>
      <c r="AY549" s="191" t="s">
        <v>285</v>
      </c>
    </row>
    <row r="550" spans="2:65" s="11" customFormat="1">
      <c r="B550" s="189"/>
      <c r="D550" s="190" t="s">
        <v>292</v>
      </c>
      <c r="E550" s="191" t="s">
        <v>154</v>
      </c>
      <c r="F550" s="192" t="s">
        <v>1094</v>
      </c>
      <c r="H550" s="193">
        <v>2</v>
      </c>
      <c r="I550" s="194"/>
      <c r="K550" s="398"/>
      <c r="L550" s="189"/>
      <c r="M550" s="195"/>
      <c r="N550" s="196"/>
      <c r="O550" s="196"/>
      <c r="P550" s="196"/>
      <c r="Q550" s="196"/>
      <c r="R550" s="196"/>
      <c r="S550" s="196"/>
      <c r="T550" s="197"/>
      <c r="AT550" s="191" t="s">
        <v>292</v>
      </c>
      <c r="AU550" s="191" t="s">
        <v>142</v>
      </c>
      <c r="AV550" s="11" t="s">
        <v>84</v>
      </c>
      <c r="AW550" s="11" t="s">
        <v>37</v>
      </c>
      <c r="AX550" s="11" t="s">
        <v>74</v>
      </c>
      <c r="AY550" s="191" t="s">
        <v>285</v>
      </c>
    </row>
    <row r="551" spans="2:65" s="13" customFormat="1">
      <c r="B551" s="206"/>
      <c r="D551" s="215" t="s">
        <v>292</v>
      </c>
      <c r="E551" s="219" t="s">
        <v>5</v>
      </c>
      <c r="F551" s="220" t="s">
        <v>310</v>
      </c>
      <c r="H551" s="221">
        <v>3</v>
      </c>
      <c r="I551" s="210"/>
      <c r="K551" s="400"/>
      <c r="L551" s="206"/>
      <c r="M551" s="211"/>
      <c r="N551" s="212"/>
      <c r="O551" s="212"/>
      <c r="P551" s="212"/>
      <c r="Q551" s="212"/>
      <c r="R551" s="212"/>
      <c r="S551" s="212"/>
      <c r="T551" s="213"/>
      <c r="AT551" s="214" t="s">
        <v>292</v>
      </c>
      <c r="AU551" s="214" t="s">
        <v>142</v>
      </c>
      <c r="AV551" s="13" t="s">
        <v>291</v>
      </c>
      <c r="AW551" s="13" t="s">
        <v>37</v>
      </c>
      <c r="AX551" s="13" t="s">
        <v>82</v>
      </c>
      <c r="AY551" s="214" t="s">
        <v>285</v>
      </c>
    </row>
    <row r="552" spans="2:65" s="1" customFormat="1">
      <c r="B552" s="176"/>
      <c r="C552" s="230" t="s">
        <v>1095</v>
      </c>
      <c r="D552" s="230" t="s">
        <v>757</v>
      </c>
      <c r="E552" s="231" t="s">
        <v>1096</v>
      </c>
      <c r="F552" s="232" t="s">
        <v>1097</v>
      </c>
      <c r="G552" s="233" t="s">
        <v>370</v>
      </c>
      <c r="H552" s="234">
        <v>1</v>
      </c>
      <c r="I552" s="235"/>
      <c r="J552" s="236">
        <f>ROUND(I552*H552,2)</f>
        <v>0</v>
      </c>
      <c r="K552" s="407" t="s">
        <v>5587</v>
      </c>
      <c r="L552" s="237"/>
      <c r="M552" s="238" t="s">
        <v>5</v>
      </c>
      <c r="N552" s="239" t="s">
        <v>45</v>
      </c>
      <c r="O552" s="43"/>
      <c r="P552" s="186">
        <f>O552*H552</f>
        <v>0</v>
      </c>
      <c r="Q552" s="186">
        <v>0.02</v>
      </c>
      <c r="R552" s="186">
        <f>Q552*H552</f>
        <v>0.02</v>
      </c>
      <c r="S552" s="186">
        <v>0</v>
      </c>
      <c r="T552" s="187">
        <f>S552*H552</f>
        <v>0</v>
      </c>
      <c r="AR552" s="25" t="s">
        <v>314</v>
      </c>
      <c r="AT552" s="25" t="s">
        <v>757</v>
      </c>
      <c r="AU552" s="25" t="s">
        <v>142</v>
      </c>
      <c r="AY552" s="25" t="s">
        <v>285</v>
      </c>
      <c r="BE552" s="188">
        <f>IF(N552="základní",J552,0)</f>
        <v>0</v>
      </c>
      <c r="BF552" s="188">
        <f>IF(N552="snížená",J552,0)</f>
        <v>0</v>
      </c>
      <c r="BG552" s="188">
        <f>IF(N552="zákl. přenesená",J552,0)</f>
        <v>0</v>
      </c>
      <c r="BH552" s="188">
        <f>IF(N552="sníž. přenesená",J552,0)</f>
        <v>0</v>
      </c>
      <c r="BI552" s="188">
        <f>IF(N552="nulová",J552,0)</f>
        <v>0</v>
      </c>
      <c r="BJ552" s="25" t="s">
        <v>82</v>
      </c>
      <c r="BK552" s="188">
        <f>ROUND(I552*H552,2)</f>
        <v>0</v>
      </c>
      <c r="BL552" s="25" t="s">
        <v>291</v>
      </c>
      <c r="BM552" s="25" t="s">
        <v>1098</v>
      </c>
    </row>
    <row r="553" spans="2:65" s="1" customFormat="1" ht="48">
      <c r="B553" s="42"/>
      <c r="D553" s="190" t="s">
        <v>1099</v>
      </c>
      <c r="F553" s="242" t="s">
        <v>1100</v>
      </c>
      <c r="I553" s="243"/>
      <c r="K553" s="409"/>
      <c r="L553" s="42"/>
      <c r="M553" s="244"/>
      <c r="N553" s="43"/>
      <c r="O553" s="43"/>
      <c r="P553" s="43"/>
      <c r="Q553" s="43"/>
      <c r="R553" s="43"/>
      <c r="S553" s="43"/>
      <c r="T553" s="71"/>
      <c r="AT553" s="25" t="s">
        <v>1099</v>
      </c>
      <c r="AU553" s="25" t="s">
        <v>142</v>
      </c>
    </row>
    <row r="554" spans="2:65" s="12" customFormat="1">
      <c r="B554" s="198"/>
      <c r="D554" s="190" t="s">
        <v>292</v>
      </c>
      <c r="E554" s="199" t="s">
        <v>5</v>
      </c>
      <c r="F554" s="200" t="s">
        <v>1101</v>
      </c>
      <c r="H554" s="201" t="s">
        <v>5</v>
      </c>
      <c r="I554" s="202"/>
      <c r="K554" s="399"/>
      <c r="L554" s="198"/>
      <c r="M554" s="203"/>
      <c r="N554" s="204"/>
      <c r="O554" s="204"/>
      <c r="P554" s="204"/>
      <c r="Q554" s="204"/>
      <c r="R554" s="204"/>
      <c r="S554" s="204"/>
      <c r="T554" s="205"/>
      <c r="AT554" s="201" t="s">
        <v>292</v>
      </c>
      <c r="AU554" s="201" t="s">
        <v>142</v>
      </c>
      <c r="AV554" s="12" t="s">
        <v>82</v>
      </c>
      <c r="AW554" s="12" t="s">
        <v>37</v>
      </c>
      <c r="AX554" s="12" t="s">
        <v>74</v>
      </c>
      <c r="AY554" s="201" t="s">
        <v>285</v>
      </c>
    </row>
    <row r="555" spans="2:65" s="12" customFormat="1">
      <c r="B555" s="198"/>
      <c r="D555" s="190" t="s">
        <v>292</v>
      </c>
      <c r="E555" s="199" t="s">
        <v>5</v>
      </c>
      <c r="F555" s="200" t="s">
        <v>1102</v>
      </c>
      <c r="H555" s="201" t="s">
        <v>5</v>
      </c>
      <c r="I555" s="202"/>
      <c r="K555" s="399"/>
      <c r="L555" s="198"/>
      <c r="M555" s="203"/>
      <c r="N555" s="204"/>
      <c r="O555" s="204"/>
      <c r="P555" s="204"/>
      <c r="Q555" s="204"/>
      <c r="R555" s="204"/>
      <c r="S555" s="204"/>
      <c r="T555" s="205"/>
      <c r="AT555" s="201" t="s">
        <v>292</v>
      </c>
      <c r="AU555" s="201" t="s">
        <v>142</v>
      </c>
      <c r="AV555" s="12" t="s">
        <v>82</v>
      </c>
      <c r="AW555" s="12" t="s">
        <v>37</v>
      </c>
      <c r="AX555" s="12" t="s">
        <v>74</v>
      </c>
      <c r="AY555" s="201" t="s">
        <v>285</v>
      </c>
    </row>
    <row r="556" spans="2:65" s="12" customFormat="1">
      <c r="B556" s="198"/>
      <c r="D556" s="190" t="s">
        <v>292</v>
      </c>
      <c r="E556" s="199" t="s">
        <v>5</v>
      </c>
      <c r="F556" s="200" t="s">
        <v>1103</v>
      </c>
      <c r="H556" s="201" t="s">
        <v>5</v>
      </c>
      <c r="I556" s="202"/>
      <c r="K556" s="399"/>
      <c r="L556" s="198"/>
      <c r="M556" s="203"/>
      <c r="N556" s="204"/>
      <c r="O556" s="204"/>
      <c r="P556" s="204"/>
      <c r="Q556" s="204"/>
      <c r="R556" s="204"/>
      <c r="S556" s="204"/>
      <c r="T556" s="205"/>
      <c r="AT556" s="201" t="s">
        <v>292</v>
      </c>
      <c r="AU556" s="201" t="s">
        <v>142</v>
      </c>
      <c r="AV556" s="12" t="s">
        <v>82</v>
      </c>
      <c r="AW556" s="12" t="s">
        <v>37</v>
      </c>
      <c r="AX556" s="12" t="s">
        <v>74</v>
      </c>
      <c r="AY556" s="201" t="s">
        <v>285</v>
      </c>
    </row>
    <row r="557" spans="2:65" s="12" customFormat="1">
      <c r="B557" s="198"/>
      <c r="D557" s="190" t="s">
        <v>292</v>
      </c>
      <c r="E557" s="199" t="s">
        <v>5</v>
      </c>
      <c r="F557" s="200" t="s">
        <v>1104</v>
      </c>
      <c r="H557" s="201" t="s">
        <v>5</v>
      </c>
      <c r="I557" s="202"/>
      <c r="K557" s="399"/>
      <c r="L557" s="198"/>
      <c r="M557" s="203"/>
      <c r="N557" s="204"/>
      <c r="O557" s="204"/>
      <c r="P557" s="204"/>
      <c r="Q557" s="204"/>
      <c r="R557" s="204"/>
      <c r="S557" s="204"/>
      <c r="T557" s="205"/>
      <c r="AT557" s="201" t="s">
        <v>292</v>
      </c>
      <c r="AU557" s="201" t="s">
        <v>142</v>
      </c>
      <c r="AV557" s="12" t="s">
        <v>82</v>
      </c>
      <c r="AW557" s="12" t="s">
        <v>37</v>
      </c>
      <c r="AX557" s="12" t="s">
        <v>74</v>
      </c>
      <c r="AY557" s="201" t="s">
        <v>285</v>
      </c>
    </row>
    <row r="558" spans="2:65" s="12" customFormat="1">
      <c r="B558" s="198"/>
      <c r="D558" s="190" t="s">
        <v>292</v>
      </c>
      <c r="E558" s="199" t="s">
        <v>5</v>
      </c>
      <c r="F558" s="200" t="s">
        <v>1105</v>
      </c>
      <c r="H558" s="201" t="s">
        <v>5</v>
      </c>
      <c r="I558" s="202"/>
      <c r="K558" s="399"/>
      <c r="L558" s="198"/>
      <c r="M558" s="203"/>
      <c r="N558" s="204"/>
      <c r="O558" s="204"/>
      <c r="P558" s="204"/>
      <c r="Q558" s="204"/>
      <c r="R558" s="204"/>
      <c r="S558" s="204"/>
      <c r="T558" s="205"/>
      <c r="AT558" s="201" t="s">
        <v>292</v>
      </c>
      <c r="AU558" s="201" t="s">
        <v>142</v>
      </c>
      <c r="AV558" s="12" t="s">
        <v>82</v>
      </c>
      <c r="AW558" s="12" t="s">
        <v>37</v>
      </c>
      <c r="AX558" s="12" t="s">
        <v>74</v>
      </c>
      <c r="AY558" s="201" t="s">
        <v>285</v>
      </c>
    </row>
    <row r="559" spans="2:65" s="11" customFormat="1">
      <c r="B559" s="189"/>
      <c r="D559" s="215" t="s">
        <v>292</v>
      </c>
      <c r="E559" s="216" t="s">
        <v>5</v>
      </c>
      <c r="F559" s="217" t="s">
        <v>1106</v>
      </c>
      <c r="H559" s="218">
        <v>1</v>
      </c>
      <c r="I559" s="194"/>
      <c r="K559" s="398"/>
      <c r="L559" s="189"/>
      <c r="M559" s="195"/>
      <c r="N559" s="196"/>
      <c r="O559" s="196"/>
      <c r="P559" s="196"/>
      <c r="Q559" s="196"/>
      <c r="R559" s="196"/>
      <c r="S559" s="196"/>
      <c r="T559" s="197"/>
      <c r="AT559" s="191" t="s">
        <v>292</v>
      </c>
      <c r="AU559" s="191" t="s">
        <v>142</v>
      </c>
      <c r="AV559" s="11" t="s">
        <v>84</v>
      </c>
      <c r="AW559" s="11" t="s">
        <v>37</v>
      </c>
      <c r="AX559" s="11" t="s">
        <v>82</v>
      </c>
      <c r="AY559" s="191" t="s">
        <v>285</v>
      </c>
    </row>
    <row r="560" spans="2:65" s="1" customFormat="1">
      <c r="B560" s="176"/>
      <c r="C560" s="230" t="s">
        <v>1107</v>
      </c>
      <c r="D560" s="230" t="s">
        <v>757</v>
      </c>
      <c r="E560" s="231" t="s">
        <v>1108</v>
      </c>
      <c r="F560" s="232" t="s">
        <v>1097</v>
      </c>
      <c r="G560" s="233" t="s">
        <v>370</v>
      </c>
      <c r="H560" s="234">
        <v>1</v>
      </c>
      <c r="I560" s="235"/>
      <c r="J560" s="236">
        <f>ROUND(I560*H560,2)</f>
        <v>0</v>
      </c>
      <c r="K560" s="407" t="s">
        <v>5587</v>
      </c>
      <c r="L560" s="237"/>
      <c r="M560" s="238" t="s">
        <v>5</v>
      </c>
      <c r="N560" s="239" t="s">
        <v>45</v>
      </c>
      <c r="O560" s="43"/>
      <c r="P560" s="186">
        <f>O560*H560</f>
        <v>0</v>
      </c>
      <c r="Q560" s="186">
        <v>6.0000000000000001E-3</v>
      </c>
      <c r="R560" s="186">
        <f>Q560*H560</f>
        <v>6.0000000000000001E-3</v>
      </c>
      <c r="S560" s="186">
        <v>0</v>
      </c>
      <c r="T560" s="187">
        <f>S560*H560</f>
        <v>0</v>
      </c>
      <c r="AR560" s="25" t="s">
        <v>314</v>
      </c>
      <c r="AT560" s="25" t="s">
        <v>757</v>
      </c>
      <c r="AU560" s="25" t="s">
        <v>142</v>
      </c>
      <c r="AY560" s="25" t="s">
        <v>285</v>
      </c>
      <c r="BE560" s="188">
        <f>IF(N560="základní",J560,0)</f>
        <v>0</v>
      </c>
      <c r="BF560" s="188">
        <f>IF(N560="snížená",J560,0)</f>
        <v>0</v>
      </c>
      <c r="BG560" s="188">
        <f>IF(N560="zákl. přenesená",J560,0)</f>
        <v>0</v>
      </c>
      <c r="BH560" s="188">
        <f>IF(N560="sníž. přenesená",J560,0)</f>
        <v>0</v>
      </c>
      <c r="BI560" s="188">
        <f>IF(N560="nulová",J560,0)</f>
        <v>0</v>
      </c>
      <c r="BJ560" s="25" t="s">
        <v>82</v>
      </c>
      <c r="BK560" s="188">
        <f>ROUND(I560*H560,2)</f>
        <v>0</v>
      </c>
      <c r="BL560" s="25" t="s">
        <v>291</v>
      </c>
      <c r="BM560" s="25" t="s">
        <v>1109</v>
      </c>
    </row>
    <row r="561" spans="2:65" s="1" customFormat="1" ht="72">
      <c r="B561" s="42"/>
      <c r="D561" s="190" t="s">
        <v>1099</v>
      </c>
      <c r="F561" s="242" t="s">
        <v>1110</v>
      </c>
      <c r="I561" s="243"/>
      <c r="K561" s="409"/>
      <c r="L561" s="42"/>
      <c r="M561" s="244"/>
      <c r="N561" s="43"/>
      <c r="O561" s="43"/>
      <c r="P561" s="43"/>
      <c r="Q561" s="43"/>
      <c r="R561" s="43"/>
      <c r="S561" s="43"/>
      <c r="T561" s="71"/>
      <c r="AT561" s="25" t="s">
        <v>1099</v>
      </c>
      <c r="AU561" s="25" t="s">
        <v>142</v>
      </c>
    </row>
    <row r="562" spans="2:65" s="12" customFormat="1">
      <c r="B562" s="198"/>
      <c r="D562" s="190" t="s">
        <v>292</v>
      </c>
      <c r="E562" s="199" t="s">
        <v>5</v>
      </c>
      <c r="F562" s="200" t="s">
        <v>1111</v>
      </c>
      <c r="H562" s="201" t="s">
        <v>5</v>
      </c>
      <c r="I562" s="202"/>
      <c r="K562" s="399"/>
      <c r="L562" s="198"/>
      <c r="M562" s="203"/>
      <c r="N562" s="204"/>
      <c r="O562" s="204"/>
      <c r="P562" s="204"/>
      <c r="Q562" s="204"/>
      <c r="R562" s="204"/>
      <c r="S562" s="204"/>
      <c r="T562" s="205"/>
      <c r="AT562" s="201" t="s">
        <v>292</v>
      </c>
      <c r="AU562" s="201" t="s">
        <v>142</v>
      </c>
      <c r="AV562" s="12" t="s">
        <v>82</v>
      </c>
      <c r="AW562" s="12" t="s">
        <v>37</v>
      </c>
      <c r="AX562" s="12" t="s">
        <v>74</v>
      </c>
      <c r="AY562" s="201" t="s">
        <v>285</v>
      </c>
    </row>
    <row r="563" spans="2:65" s="11" customFormat="1">
      <c r="B563" s="189"/>
      <c r="D563" s="215" t="s">
        <v>292</v>
      </c>
      <c r="E563" s="216" t="s">
        <v>5</v>
      </c>
      <c r="F563" s="217" t="s">
        <v>1112</v>
      </c>
      <c r="H563" s="218">
        <v>1</v>
      </c>
      <c r="I563" s="194"/>
      <c r="K563" s="398"/>
      <c r="L563" s="189"/>
      <c r="M563" s="195"/>
      <c r="N563" s="196"/>
      <c r="O563" s="196"/>
      <c r="P563" s="196"/>
      <c r="Q563" s="196"/>
      <c r="R563" s="196"/>
      <c r="S563" s="196"/>
      <c r="T563" s="197"/>
      <c r="AT563" s="191" t="s">
        <v>292</v>
      </c>
      <c r="AU563" s="191" t="s">
        <v>142</v>
      </c>
      <c r="AV563" s="11" t="s">
        <v>84</v>
      </c>
      <c r="AW563" s="11" t="s">
        <v>37</v>
      </c>
      <c r="AX563" s="11" t="s">
        <v>82</v>
      </c>
      <c r="AY563" s="191" t="s">
        <v>285</v>
      </c>
    </row>
    <row r="564" spans="2:65" s="1" customFormat="1">
      <c r="B564" s="176"/>
      <c r="C564" s="230" t="s">
        <v>1113</v>
      </c>
      <c r="D564" s="230" t="s">
        <v>757</v>
      </c>
      <c r="E564" s="231" t="s">
        <v>1114</v>
      </c>
      <c r="F564" s="232" t="s">
        <v>1097</v>
      </c>
      <c r="G564" s="233" t="s">
        <v>370</v>
      </c>
      <c r="H564" s="234">
        <v>1</v>
      </c>
      <c r="I564" s="235"/>
      <c r="J564" s="236">
        <f>ROUND(I564*H564,2)</f>
        <v>0</v>
      </c>
      <c r="K564" s="407" t="s">
        <v>5587</v>
      </c>
      <c r="L564" s="237"/>
      <c r="M564" s="238" t="s">
        <v>5</v>
      </c>
      <c r="N564" s="239" t="s">
        <v>45</v>
      </c>
      <c r="O564" s="43"/>
      <c r="P564" s="186">
        <f>O564*H564</f>
        <v>0</v>
      </c>
      <c r="Q564" s="186">
        <v>2.0000000000000001E-4</v>
      </c>
      <c r="R564" s="186">
        <f>Q564*H564</f>
        <v>2.0000000000000001E-4</v>
      </c>
      <c r="S564" s="186">
        <v>0</v>
      </c>
      <c r="T564" s="187">
        <f>S564*H564</f>
        <v>0</v>
      </c>
      <c r="AR564" s="25" t="s">
        <v>314</v>
      </c>
      <c r="AT564" s="25" t="s">
        <v>757</v>
      </c>
      <c r="AU564" s="25" t="s">
        <v>142</v>
      </c>
      <c r="AY564" s="25" t="s">
        <v>285</v>
      </c>
      <c r="BE564" s="188">
        <f>IF(N564="základní",J564,0)</f>
        <v>0</v>
      </c>
      <c r="BF564" s="188">
        <f>IF(N564="snížená",J564,0)</f>
        <v>0</v>
      </c>
      <c r="BG564" s="188">
        <f>IF(N564="zákl. přenesená",J564,0)</f>
        <v>0</v>
      </c>
      <c r="BH564" s="188">
        <f>IF(N564="sníž. přenesená",J564,0)</f>
        <v>0</v>
      </c>
      <c r="BI564" s="188">
        <f>IF(N564="nulová",J564,0)</f>
        <v>0</v>
      </c>
      <c r="BJ564" s="25" t="s">
        <v>82</v>
      </c>
      <c r="BK564" s="188">
        <f>ROUND(I564*H564,2)</f>
        <v>0</v>
      </c>
      <c r="BL564" s="25" t="s">
        <v>291</v>
      </c>
      <c r="BM564" s="25" t="s">
        <v>1115</v>
      </c>
    </row>
    <row r="565" spans="2:65" s="1" customFormat="1" ht="72">
      <c r="B565" s="42"/>
      <c r="D565" s="190" t="s">
        <v>1099</v>
      </c>
      <c r="F565" s="242" t="s">
        <v>1110</v>
      </c>
      <c r="I565" s="243"/>
      <c r="K565" s="409"/>
      <c r="L565" s="42"/>
      <c r="M565" s="244"/>
      <c r="N565" s="43"/>
      <c r="O565" s="43"/>
      <c r="P565" s="43"/>
      <c r="Q565" s="43"/>
      <c r="R565" s="43"/>
      <c r="S565" s="43"/>
      <c r="T565" s="71"/>
      <c r="AT565" s="25" t="s">
        <v>1099</v>
      </c>
      <c r="AU565" s="25" t="s">
        <v>142</v>
      </c>
    </row>
    <row r="566" spans="2:65" s="11" customFormat="1">
      <c r="B566" s="189"/>
      <c r="D566" s="215" t="s">
        <v>292</v>
      </c>
      <c r="E566" s="216" t="s">
        <v>5</v>
      </c>
      <c r="F566" s="217" t="s">
        <v>1116</v>
      </c>
      <c r="H566" s="218">
        <v>1</v>
      </c>
      <c r="I566" s="194"/>
      <c r="K566" s="398"/>
      <c r="L566" s="189"/>
      <c r="M566" s="195"/>
      <c r="N566" s="196"/>
      <c r="O566" s="196"/>
      <c r="P566" s="196"/>
      <c r="Q566" s="196"/>
      <c r="R566" s="196"/>
      <c r="S566" s="196"/>
      <c r="T566" s="197"/>
      <c r="AT566" s="191" t="s">
        <v>292</v>
      </c>
      <c r="AU566" s="191" t="s">
        <v>142</v>
      </c>
      <c r="AV566" s="11" t="s">
        <v>84</v>
      </c>
      <c r="AW566" s="11" t="s">
        <v>37</v>
      </c>
      <c r="AX566" s="11" t="s">
        <v>82</v>
      </c>
      <c r="AY566" s="191" t="s">
        <v>285</v>
      </c>
    </row>
    <row r="567" spans="2:65" s="1" customFormat="1" ht="24">
      <c r="B567" s="176"/>
      <c r="C567" s="230" t="s">
        <v>1117</v>
      </c>
      <c r="D567" s="230" t="s">
        <v>757</v>
      </c>
      <c r="E567" s="231" t="s">
        <v>1118</v>
      </c>
      <c r="F567" s="232" t="s">
        <v>1119</v>
      </c>
      <c r="G567" s="233" t="s">
        <v>370</v>
      </c>
      <c r="H567" s="234">
        <v>-1</v>
      </c>
      <c r="I567" s="235"/>
      <c r="J567" s="236">
        <f>ROUND(I567*H567,2)</f>
        <v>0</v>
      </c>
      <c r="K567" s="407" t="s">
        <v>5585</v>
      </c>
      <c r="L567" s="237"/>
      <c r="M567" s="238" t="s">
        <v>5</v>
      </c>
      <c r="N567" s="239" t="s">
        <v>45</v>
      </c>
      <c r="O567" s="43"/>
      <c r="P567" s="186">
        <f>O567*H567</f>
        <v>0</v>
      </c>
      <c r="Q567" s="186">
        <v>1.2800000000000001E-3</v>
      </c>
      <c r="R567" s="186">
        <f>Q567*H567</f>
        <v>-1.2800000000000001E-3</v>
      </c>
      <c r="S567" s="186">
        <v>0</v>
      </c>
      <c r="T567" s="187">
        <f>S567*H567</f>
        <v>0</v>
      </c>
      <c r="AR567" s="25" t="s">
        <v>314</v>
      </c>
      <c r="AT567" s="25" t="s">
        <v>757</v>
      </c>
      <c r="AU567" s="25" t="s">
        <v>142</v>
      </c>
      <c r="AY567" s="25" t="s">
        <v>285</v>
      </c>
      <c r="BE567" s="188">
        <f>IF(N567="základní",J567,0)</f>
        <v>0</v>
      </c>
      <c r="BF567" s="188">
        <f>IF(N567="snížená",J567,0)</f>
        <v>0</v>
      </c>
      <c r="BG567" s="188">
        <f>IF(N567="zákl. přenesená",J567,0)</f>
        <v>0</v>
      </c>
      <c r="BH567" s="188">
        <f>IF(N567="sníž. přenesená",J567,0)</f>
        <v>0</v>
      </c>
      <c r="BI567" s="188">
        <f>IF(N567="nulová",J567,0)</f>
        <v>0</v>
      </c>
      <c r="BJ567" s="25" t="s">
        <v>82</v>
      </c>
      <c r="BK567" s="188">
        <f>ROUND(I567*H567,2)</f>
        <v>0</v>
      </c>
      <c r="BL567" s="25" t="s">
        <v>291</v>
      </c>
      <c r="BM567" s="25" t="s">
        <v>1120</v>
      </c>
    </row>
    <row r="568" spans="2:65" s="11" customFormat="1">
      <c r="B568" s="189"/>
      <c r="D568" s="215" t="s">
        <v>292</v>
      </c>
      <c r="E568" s="216" t="s">
        <v>5</v>
      </c>
      <c r="F568" s="217" t="s">
        <v>1121</v>
      </c>
      <c r="H568" s="218">
        <v>-1</v>
      </c>
      <c r="I568" s="194"/>
      <c r="K568" s="398"/>
      <c r="L568" s="189"/>
      <c r="M568" s="195"/>
      <c r="N568" s="196"/>
      <c r="O568" s="196"/>
      <c r="P568" s="196"/>
      <c r="Q568" s="196"/>
      <c r="R568" s="196"/>
      <c r="S568" s="196"/>
      <c r="T568" s="197"/>
      <c r="AT568" s="191" t="s">
        <v>292</v>
      </c>
      <c r="AU568" s="191" t="s">
        <v>142</v>
      </c>
      <c r="AV568" s="11" t="s">
        <v>84</v>
      </c>
      <c r="AW568" s="11" t="s">
        <v>37</v>
      </c>
      <c r="AX568" s="11" t="s">
        <v>82</v>
      </c>
      <c r="AY568" s="191" t="s">
        <v>285</v>
      </c>
    </row>
    <row r="569" spans="2:65" s="1" customFormat="1" ht="24">
      <c r="B569" s="176"/>
      <c r="C569" s="230" t="s">
        <v>1122</v>
      </c>
      <c r="D569" s="230" t="s">
        <v>757</v>
      </c>
      <c r="E569" s="231" t="s">
        <v>1123</v>
      </c>
      <c r="F569" s="232" t="s">
        <v>1124</v>
      </c>
      <c r="G569" s="233" t="s">
        <v>370</v>
      </c>
      <c r="H569" s="234">
        <v>2</v>
      </c>
      <c r="I569" s="235"/>
      <c r="J569" s="236">
        <f>ROUND(I569*H569,2)</f>
        <v>0</v>
      </c>
      <c r="K569" s="407" t="s">
        <v>5585</v>
      </c>
      <c r="L569" s="237"/>
      <c r="M569" s="238" t="s">
        <v>5</v>
      </c>
      <c r="N569" s="239" t="s">
        <v>45</v>
      </c>
      <c r="O569" s="43"/>
      <c r="P569" s="186">
        <f>O569*H569</f>
        <v>0</v>
      </c>
      <c r="Q569" s="186">
        <v>2.1000000000000001E-2</v>
      </c>
      <c r="R569" s="186">
        <f>Q569*H569</f>
        <v>4.2000000000000003E-2</v>
      </c>
      <c r="S569" s="186">
        <v>0</v>
      </c>
      <c r="T569" s="187">
        <f>S569*H569</f>
        <v>0</v>
      </c>
      <c r="AR569" s="25" t="s">
        <v>314</v>
      </c>
      <c r="AT569" s="25" t="s">
        <v>757</v>
      </c>
      <c r="AU569" s="25" t="s">
        <v>142</v>
      </c>
      <c r="AY569" s="25" t="s">
        <v>285</v>
      </c>
      <c r="BE569" s="188">
        <f>IF(N569="základní",J569,0)</f>
        <v>0</v>
      </c>
      <c r="BF569" s="188">
        <f>IF(N569="snížená",J569,0)</f>
        <v>0</v>
      </c>
      <c r="BG569" s="188">
        <f>IF(N569="zákl. přenesená",J569,0)</f>
        <v>0</v>
      </c>
      <c r="BH569" s="188">
        <f>IF(N569="sníž. přenesená",J569,0)</f>
        <v>0</v>
      </c>
      <c r="BI569" s="188">
        <f>IF(N569="nulová",J569,0)</f>
        <v>0</v>
      </c>
      <c r="BJ569" s="25" t="s">
        <v>82</v>
      </c>
      <c r="BK569" s="188">
        <f>ROUND(I569*H569,2)</f>
        <v>0</v>
      </c>
      <c r="BL569" s="25" t="s">
        <v>291</v>
      </c>
      <c r="BM569" s="25" t="s">
        <v>1125</v>
      </c>
    </row>
    <row r="570" spans="2:65" s="11" customFormat="1">
      <c r="B570" s="189"/>
      <c r="D570" s="215" t="s">
        <v>292</v>
      </c>
      <c r="E570" s="216" t="s">
        <v>5</v>
      </c>
      <c r="F570" s="217" t="s">
        <v>154</v>
      </c>
      <c r="H570" s="218">
        <v>2</v>
      </c>
      <c r="I570" s="194"/>
      <c r="K570" s="398"/>
      <c r="L570" s="189"/>
      <c r="M570" s="195"/>
      <c r="N570" s="196"/>
      <c r="O570" s="196"/>
      <c r="P570" s="196"/>
      <c r="Q570" s="196"/>
      <c r="R570" s="196"/>
      <c r="S570" s="196"/>
      <c r="T570" s="197"/>
      <c r="AT570" s="191" t="s">
        <v>292</v>
      </c>
      <c r="AU570" s="191" t="s">
        <v>142</v>
      </c>
      <c r="AV570" s="11" t="s">
        <v>84</v>
      </c>
      <c r="AW570" s="11" t="s">
        <v>37</v>
      </c>
      <c r="AX570" s="11" t="s">
        <v>82</v>
      </c>
      <c r="AY570" s="191" t="s">
        <v>285</v>
      </c>
    </row>
    <row r="571" spans="2:65" s="1" customFormat="1" ht="24">
      <c r="B571" s="176"/>
      <c r="C571" s="177" t="s">
        <v>1126</v>
      </c>
      <c r="D571" s="177" t="s">
        <v>287</v>
      </c>
      <c r="E571" s="178" t="s">
        <v>1127</v>
      </c>
      <c r="F571" s="179" t="s">
        <v>1128</v>
      </c>
      <c r="G571" s="180" t="s">
        <v>833</v>
      </c>
      <c r="H571" s="181">
        <v>1</v>
      </c>
      <c r="I571" s="182"/>
      <c r="J571" s="183">
        <f>ROUND(I571*H571,2)</f>
        <v>0</v>
      </c>
      <c r="K571" s="403" t="s">
        <v>5585</v>
      </c>
      <c r="L571" s="42"/>
      <c r="M571" s="184" t="s">
        <v>5</v>
      </c>
      <c r="N571" s="185" t="s">
        <v>45</v>
      </c>
      <c r="O571" s="43"/>
      <c r="P571" s="186">
        <f>O571*H571</f>
        <v>0</v>
      </c>
      <c r="Q571" s="186">
        <v>1.8790000000000001E-2</v>
      </c>
      <c r="R571" s="186">
        <f>Q571*H571</f>
        <v>1.8790000000000001E-2</v>
      </c>
      <c r="S571" s="186">
        <v>0</v>
      </c>
      <c r="T571" s="187">
        <f>S571*H571</f>
        <v>0</v>
      </c>
      <c r="AR571" s="25" t="s">
        <v>337</v>
      </c>
      <c r="AT571" s="25" t="s">
        <v>287</v>
      </c>
      <c r="AU571" s="25" t="s">
        <v>142</v>
      </c>
      <c r="AY571" s="25" t="s">
        <v>285</v>
      </c>
      <c r="BE571" s="188">
        <f>IF(N571="základní",J571,0)</f>
        <v>0</v>
      </c>
      <c r="BF571" s="188">
        <f>IF(N571="snížená",J571,0)</f>
        <v>0</v>
      </c>
      <c r="BG571" s="188">
        <f>IF(N571="zákl. přenesená",J571,0)</f>
        <v>0</v>
      </c>
      <c r="BH571" s="188">
        <f>IF(N571="sníž. přenesená",J571,0)</f>
        <v>0</v>
      </c>
      <c r="BI571" s="188">
        <f>IF(N571="nulová",J571,0)</f>
        <v>0</v>
      </c>
      <c r="BJ571" s="25" t="s">
        <v>82</v>
      </c>
      <c r="BK571" s="188">
        <f>ROUND(I571*H571,2)</f>
        <v>0</v>
      </c>
      <c r="BL571" s="25" t="s">
        <v>337</v>
      </c>
      <c r="BM571" s="25" t="s">
        <v>1129</v>
      </c>
    </row>
    <row r="572" spans="2:65" s="11" customFormat="1">
      <c r="B572" s="189"/>
      <c r="D572" s="215" t="s">
        <v>292</v>
      </c>
      <c r="E572" s="216" t="s">
        <v>5</v>
      </c>
      <c r="F572" s="217" t="s">
        <v>1130</v>
      </c>
      <c r="H572" s="218">
        <v>1</v>
      </c>
      <c r="I572" s="194"/>
      <c r="K572" s="398"/>
      <c r="L572" s="189"/>
      <c r="M572" s="195"/>
      <c r="N572" s="196"/>
      <c r="O572" s="196"/>
      <c r="P572" s="196"/>
      <c r="Q572" s="196"/>
      <c r="R572" s="196"/>
      <c r="S572" s="196"/>
      <c r="T572" s="197"/>
      <c r="AT572" s="191" t="s">
        <v>292</v>
      </c>
      <c r="AU572" s="191" t="s">
        <v>142</v>
      </c>
      <c r="AV572" s="11" t="s">
        <v>84</v>
      </c>
      <c r="AW572" s="11" t="s">
        <v>37</v>
      </c>
      <c r="AX572" s="11" t="s">
        <v>82</v>
      </c>
      <c r="AY572" s="191" t="s">
        <v>285</v>
      </c>
    </row>
    <row r="573" spans="2:65" s="1" customFormat="1" ht="24">
      <c r="B573" s="176"/>
      <c r="C573" s="177" t="s">
        <v>1131</v>
      </c>
      <c r="D573" s="177" t="s">
        <v>287</v>
      </c>
      <c r="E573" s="178" t="s">
        <v>1132</v>
      </c>
      <c r="F573" s="179" t="s">
        <v>1133</v>
      </c>
      <c r="G573" s="180" t="s">
        <v>833</v>
      </c>
      <c r="H573" s="181">
        <v>1</v>
      </c>
      <c r="I573" s="182"/>
      <c r="J573" s="183">
        <f t="shared" ref="J573:J585" si="80">ROUND(I573*H573,2)</f>
        <v>0</v>
      </c>
      <c r="K573" s="403" t="s">
        <v>5585</v>
      </c>
      <c r="L573" s="42"/>
      <c r="M573" s="184" t="s">
        <v>5</v>
      </c>
      <c r="N573" s="185" t="s">
        <v>45</v>
      </c>
      <c r="O573" s="43"/>
      <c r="P573" s="186">
        <f t="shared" ref="P573:P585" si="81">O573*H573</f>
        <v>0</v>
      </c>
      <c r="Q573" s="186">
        <v>2.061E-2</v>
      </c>
      <c r="R573" s="186">
        <f t="shared" ref="R573:R585" si="82">Q573*H573</f>
        <v>2.061E-2</v>
      </c>
      <c r="S573" s="186">
        <v>0</v>
      </c>
      <c r="T573" s="187">
        <f t="shared" ref="T573:T585" si="83">S573*H573</f>
        <v>0</v>
      </c>
      <c r="AR573" s="25" t="s">
        <v>337</v>
      </c>
      <c r="AT573" s="25" t="s">
        <v>287</v>
      </c>
      <c r="AU573" s="25" t="s">
        <v>142</v>
      </c>
      <c r="AY573" s="25" t="s">
        <v>285</v>
      </c>
      <c r="BE573" s="188">
        <f t="shared" ref="BE573:BE585" si="84">IF(N573="základní",J573,0)</f>
        <v>0</v>
      </c>
      <c r="BF573" s="188">
        <f t="shared" ref="BF573:BF585" si="85">IF(N573="snížená",J573,0)</f>
        <v>0</v>
      </c>
      <c r="BG573" s="188">
        <f t="shared" ref="BG573:BG585" si="86">IF(N573="zákl. přenesená",J573,0)</f>
        <v>0</v>
      </c>
      <c r="BH573" s="188">
        <f t="shared" ref="BH573:BH585" si="87">IF(N573="sníž. přenesená",J573,0)</f>
        <v>0</v>
      </c>
      <c r="BI573" s="188">
        <f t="shared" ref="BI573:BI585" si="88">IF(N573="nulová",J573,0)</f>
        <v>0</v>
      </c>
      <c r="BJ573" s="25" t="s">
        <v>82</v>
      </c>
      <c r="BK573" s="188">
        <f t="shared" ref="BK573:BK585" si="89">ROUND(I573*H573,2)</f>
        <v>0</v>
      </c>
      <c r="BL573" s="25" t="s">
        <v>337</v>
      </c>
      <c r="BM573" s="25" t="s">
        <v>1134</v>
      </c>
    </row>
    <row r="574" spans="2:65" s="1" customFormat="1" ht="24">
      <c r="B574" s="176"/>
      <c r="C574" s="177" t="s">
        <v>1135</v>
      </c>
      <c r="D574" s="177" t="s">
        <v>287</v>
      </c>
      <c r="E574" s="178" t="s">
        <v>1136</v>
      </c>
      <c r="F574" s="179" t="s">
        <v>1137</v>
      </c>
      <c r="G574" s="180" t="s">
        <v>370</v>
      </c>
      <c r="H574" s="181">
        <v>2</v>
      </c>
      <c r="I574" s="182"/>
      <c r="J574" s="183">
        <f t="shared" si="80"/>
        <v>0</v>
      </c>
      <c r="K574" s="403" t="s">
        <v>5585</v>
      </c>
      <c r="L574" s="42"/>
      <c r="M574" s="184" t="s">
        <v>5</v>
      </c>
      <c r="N574" s="185" t="s">
        <v>45</v>
      </c>
      <c r="O574" s="43"/>
      <c r="P574" s="186">
        <f t="shared" si="81"/>
        <v>0</v>
      </c>
      <c r="Q574" s="186">
        <v>0</v>
      </c>
      <c r="R574" s="186">
        <f t="shared" si="82"/>
        <v>0</v>
      </c>
      <c r="S574" s="186">
        <v>0</v>
      </c>
      <c r="T574" s="187">
        <f t="shared" si="83"/>
        <v>0</v>
      </c>
      <c r="AR574" s="25" t="s">
        <v>337</v>
      </c>
      <c r="AT574" s="25" t="s">
        <v>287</v>
      </c>
      <c r="AU574" s="25" t="s">
        <v>142</v>
      </c>
      <c r="AY574" s="25" t="s">
        <v>285</v>
      </c>
      <c r="BE574" s="188">
        <f t="shared" si="84"/>
        <v>0</v>
      </c>
      <c r="BF574" s="188">
        <f t="shared" si="85"/>
        <v>0</v>
      </c>
      <c r="BG574" s="188">
        <f t="shared" si="86"/>
        <v>0</v>
      </c>
      <c r="BH574" s="188">
        <f t="shared" si="87"/>
        <v>0</v>
      </c>
      <c r="BI574" s="188">
        <f t="shared" si="88"/>
        <v>0</v>
      </c>
      <c r="BJ574" s="25" t="s">
        <v>82</v>
      </c>
      <c r="BK574" s="188">
        <f t="shared" si="89"/>
        <v>0</v>
      </c>
      <c r="BL574" s="25" t="s">
        <v>337</v>
      </c>
      <c r="BM574" s="25" t="s">
        <v>1138</v>
      </c>
    </row>
    <row r="575" spans="2:65" s="1" customFormat="1" ht="24">
      <c r="B575" s="176"/>
      <c r="C575" s="177" t="s">
        <v>1139</v>
      </c>
      <c r="D575" s="177" t="s">
        <v>287</v>
      </c>
      <c r="E575" s="178" t="s">
        <v>1140</v>
      </c>
      <c r="F575" s="179" t="s">
        <v>1141</v>
      </c>
      <c r="G575" s="180" t="s">
        <v>833</v>
      </c>
      <c r="H575" s="181">
        <v>7</v>
      </c>
      <c r="I575" s="182"/>
      <c r="J575" s="183">
        <f t="shared" si="80"/>
        <v>0</v>
      </c>
      <c r="K575" s="403" t="s">
        <v>5585</v>
      </c>
      <c r="L575" s="42"/>
      <c r="M575" s="184" t="s">
        <v>5</v>
      </c>
      <c r="N575" s="185" t="s">
        <v>45</v>
      </c>
      <c r="O575" s="43"/>
      <c r="P575" s="186">
        <f t="shared" si="81"/>
        <v>0</v>
      </c>
      <c r="Q575" s="186">
        <v>0</v>
      </c>
      <c r="R575" s="186">
        <f t="shared" si="82"/>
        <v>0</v>
      </c>
      <c r="S575" s="186">
        <v>0</v>
      </c>
      <c r="T575" s="187">
        <f t="shared" si="83"/>
        <v>0</v>
      </c>
      <c r="AR575" s="25" t="s">
        <v>337</v>
      </c>
      <c r="AT575" s="25" t="s">
        <v>287</v>
      </c>
      <c r="AU575" s="25" t="s">
        <v>142</v>
      </c>
      <c r="AY575" s="25" t="s">
        <v>285</v>
      </c>
      <c r="BE575" s="188">
        <f t="shared" si="84"/>
        <v>0</v>
      </c>
      <c r="BF575" s="188">
        <f t="shared" si="85"/>
        <v>0</v>
      </c>
      <c r="BG575" s="188">
        <f t="shared" si="86"/>
        <v>0</v>
      </c>
      <c r="BH575" s="188">
        <f t="shared" si="87"/>
        <v>0</v>
      </c>
      <c r="BI575" s="188">
        <f t="shared" si="88"/>
        <v>0</v>
      </c>
      <c r="BJ575" s="25" t="s">
        <v>82</v>
      </c>
      <c r="BK575" s="188">
        <f t="shared" si="89"/>
        <v>0</v>
      </c>
      <c r="BL575" s="25" t="s">
        <v>337</v>
      </c>
      <c r="BM575" s="25" t="s">
        <v>1142</v>
      </c>
    </row>
    <row r="576" spans="2:65" s="1" customFormat="1" ht="24">
      <c r="B576" s="176"/>
      <c r="C576" s="177" t="s">
        <v>1143</v>
      </c>
      <c r="D576" s="177" t="s">
        <v>287</v>
      </c>
      <c r="E576" s="178" t="s">
        <v>1144</v>
      </c>
      <c r="F576" s="179" t="s">
        <v>1145</v>
      </c>
      <c r="G576" s="180" t="s">
        <v>833</v>
      </c>
      <c r="H576" s="181">
        <v>4</v>
      </c>
      <c r="I576" s="182"/>
      <c r="J576" s="183">
        <f t="shared" si="80"/>
        <v>0</v>
      </c>
      <c r="K576" s="403" t="s">
        <v>5585</v>
      </c>
      <c r="L576" s="42"/>
      <c r="M576" s="184" t="s">
        <v>5</v>
      </c>
      <c r="N576" s="185" t="s">
        <v>45</v>
      </c>
      <c r="O576" s="43"/>
      <c r="P576" s="186">
        <f t="shared" si="81"/>
        <v>0</v>
      </c>
      <c r="Q576" s="186">
        <v>0</v>
      </c>
      <c r="R576" s="186">
        <f t="shared" si="82"/>
        <v>0</v>
      </c>
      <c r="S576" s="186">
        <v>0</v>
      </c>
      <c r="T576" s="187">
        <f t="shared" si="83"/>
        <v>0</v>
      </c>
      <c r="AR576" s="25" t="s">
        <v>337</v>
      </c>
      <c r="AT576" s="25" t="s">
        <v>287</v>
      </c>
      <c r="AU576" s="25" t="s">
        <v>142</v>
      </c>
      <c r="AY576" s="25" t="s">
        <v>285</v>
      </c>
      <c r="BE576" s="188">
        <f t="shared" si="84"/>
        <v>0</v>
      </c>
      <c r="BF576" s="188">
        <f t="shared" si="85"/>
        <v>0</v>
      </c>
      <c r="BG576" s="188">
        <f t="shared" si="86"/>
        <v>0</v>
      </c>
      <c r="BH576" s="188">
        <f t="shared" si="87"/>
        <v>0</v>
      </c>
      <c r="BI576" s="188">
        <f t="shared" si="88"/>
        <v>0</v>
      </c>
      <c r="BJ576" s="25" t="s">
        <v>82</v>
      </c>
      <c r="BK576" s="188">
        <f t="shared" si="89"/>
        <v>0</v>
      </c>
      <c r="BL576" s="25" t="s">
        <v>337</v>
      </c>
      <c r="BM576" s="25" t="s">
        <v>1146</v>
      </c>
    </row>
    <row r="577" spans="2:65" s="1" customFormat="1" ht="24">
      <c r="B577" s="176"/>
      <c r="C577" s="177" t="s">
        <v>1147</v>
      </c>
      <c r="D577" s="177" t="s">
        <v>287</v>
      </c>
      <c r="E577" s="178" t="s">
        <v>1148</v>
      </c>
      <c r="F577" s="179" t="s">
        <v>1149</v>
      </c>
      <c r="G577" s="180" t="s">
        <v>833</v>
      </c>
      <c r="H577" s="181">
        <v>1</v>
      </c>
      <c r="I577" s="182"/>
      <c r="J577" s="183">
        <f t="shared" si="80"/>
        <v>0</v>
      </c>
      <c r="K577" s="403" t="s">
        <v>5585</v>
      </c>
      <c r="L577" s="42"/>
      <c r="M577" s="184" t="s">
        <v>5</v>
      </c>
      <c r="N577" s="185" t="s">
        <v>45</v>
      </c>
      <c r="O577" s="43"/>
      <c r="P577" s="186">
        <f t="shared" si="81"/>
        <v>0</v>
      </c>
      <c r="Q577" s="186">
        <v>0</v>
      </c>
      <c r="R577" s="186">
        <f t="shared" si="82"/>
        <v>0</v>
      </c>
      <c r="S577" s="186">
        <v>0</v>
      </c>
      <c r="T577" s="187">
        <f t="shared" si="83"/>
        <v>0</v>
      </c>
      <c r="AR577" s="25" t="s">
        <v>337</v>
      </c>
      <c r="AT577" s="25" t="s">
        <v>287</v>
      </c>
      <c r="AU577" s="25" t="s">
        <v>142</v>
      </c>
      <c r="AY577" s="25" t="s">
        <v>285</v>
      </c>
      <c r="BE577" s="188">
        <f t="shared" si="84"/>
        <v>0</v>
      </c>
      <c r="BF577" s="188">
        <f t="shared" si="85"/>
        <v>0</v>
      </c>
      <c r="BG577" s="188">
        <f t="shared" si="86"/>
        <v>0</v>
      </c>
      <c r="BH577" s="188">
        <f t="shared" si="87"/>
        <v>0</v>
      </c>
      <c r="BI577" s="188">
        <f t="shared" si="88"/>
        <v>0</v>
      </c>
      <c r="BJ577" s="25" t="s">
        <v>82</v>
      </c>
      <c r="BK577" s="188">
        <f t="shared" si="89"/>
        <v>0</v>
      </c>
      <c r="BL577" s="25" t="s">
        <v>337</v>
      </c>
      <c r="BM577" s="25" t="s">
        <v>1150</v>
      </c>
    </row>
    <row r="578" spans="2:65" s="1" customFormat="1" ht="24">
      <c r="B578" s="176"/>
      <c r="C578" s="177" t="s">
        <v>1151</v>
      </c>
      <c r="D578" s="177" t="s">
        <v>287</v>
      </c>
      <c r="E578" s="178" t="s">
        <v>1152</v>
      </c>
      <c r="F578" s="179" t="s">
        <v>1153</v>
      </c>
      <c r="G578" s="180" t="s">
        <v>833</v>
      </c>
      <c r="H578" s="181">
        <v>1</v>
      </c>
      <c r="I578" s="182"/>
      <c r="J578" s="183">
        <f t="shared" si="80"/>
        <v>0</v>
      </c>
      <c r="K578" s="403" t="s">
        <v>5585</v>
      </c>
      <c r="L578" s="42"/>
      <c r="M578" s="184" t="s">
        <v>5</v>
      </c>
      <c r="N578" s="185" t="s">
        <v>45</v>
      </c>
      <c r="O578" s="43"/>
      <c r="P578" s="186">
        <f t="shared" si="81"/>
        <v>0</v>
      </c>
      <c r="Q578" s="186">
        <v>0</v>
      </c>
      <c r="R578" s="186">
        <f t="shared" si="82"/>
        <v>0</v>
      </c>
      <c r="S578" s="186">
        <v>0</v>
      </c>
      <c r="T578" s="187">
        <f t="shared" si="83"/>
        <v>0</v>
      </c>
      <c r="AR578" s="25" t="s">
        <v>337</v>
      </c>
      <c r="AT578" s="25" t="s">
        <v>287</v>
      </c>
      <c r="AU578" s="25" t="s">
        <v>142</v>
      </c>
      <c r="AY578" s="25" t="s">
        <v>285</v>
      </c>
      <c r="BE578" s="188">
        <f t="shared" si="84"/>
        <v>0</v>
      </c>
      <c r="BF578" s="188">
        <f t="shared" si="85"/>
        <v>0</v>
      </c>
      <c r="BG578" s="188">
        <f t="shared" si="86"/>
        <v>0</v>
      </c>
      <c r="BH578" s="188">
        <f t="shared" si="87"/>
        <v>0</v>
      </c>
      <c r="BI578" s="188">
        <f t="shared" si="88"/>
        <v>0</v>
      </c>
      <c r="BJ578" s="25" t="s">
        <v>82</v>
      </c>
      <c r="BK578" s="188">
        <f t="shared" si="89"/>
        <v>0</v>
      </c>
      <c r="BL578" s="25" t="s">
        <v>337</v>
      </c>
      <c r="BM578" s="25" t="s">
        <v>1154</v>
      </c>
    </row>
    <row r="579" spans="2:65" s="1" customFormat="1" ht="24">
      <c r="B579" s="176"/>
      <c r="C579" s="177" t="s">
        <v>1155</v>
      </c>
      <c r="D579" s="177" t="s">
        <v>287</v>
      </c>
      <c r="E579" s="178" t="s">
        <v>1156</v>
      </c>
      <c r="F579" s="179" t="s">
        <v>1157</v>
      </c>
      <c r="G579" s="180" t="s">
        <v>833</v>
      </c>
      <c r="H579" s="181">
        <v>3</v>
      </c>
      <c r="I579" s="182"/>
      <c r="J579" s="183">
        <f t="shared" si="80"/>
        <v>0</v>
      </c>
      <c r="K579" s="403" t="s">
        <v>5585</v>
      </c>
      <c r="L579" s="42"/>
      <c r="M579" s="184" t="s">
        <v>5</v>
      </c>
      <c r="N579" s="185" t="s">
        <v>45</v>
      </c>
      <c r="O579" s="43"/>
      <c r="P579" s="186">
        <f t="shared" si="81"/>
        <v>0</v>
      </c>
      <c r="Q579" s="186">
        <v>0</v>
      </c>
      <c r="R579" s="186">
        <f t="shared" si="82"/>
        <v>0</v>
      </c>
      <c r="S579" s="186">
        <v>0</v>
      </c>
      <c r="T579" s="187">
        <f t="shared" si="83"/>
        <v>0</v>
      </c>
      <c r="AR579" s="25" t="s">
        <v>337</v>
      </c>
      <c r="AT579" s="25" t="s">
        <v>287</v>
      </c>
      <c r="AU579" s="25" t="s">
        <v>142</v>
      </c>
      <c r="AY579" s="25" t="s">
        <v>285</v>
      </c>
      <c r="BE579" s="188">
        <f t="shared" si="84"/>
        <v>0</v>
      </c>
      <c r="BF579" s="188">
        <f t="shared" si="85"/>
        <v>0</v>
      </c>
      <c r="BG579" s="188">
        <f t="shared" si="86"/>
        <v>0</v>
      </c>
      <c r="BH579" s="188">
        <f t="shared" si="87"/>
        <v>0</v>
      </c>
      <c r="BI579" s="188">
        <f t="shared" si="88"/>
        <v>0</v>
      </c>
      <c r="BJ579" s="25" t="s">
        <v>82</v>
      </c>
      <c r="BK579" s="188">
        <f t="shared" si="89"/>
        <v>0</v>
      </c>
      <c r="BL579" s="25" t="s">
        <v>337</v>
      </c>
      <c r="BM579" s="25" t="s">
        <v>1158</v>
      </c>
    </row>
    <row r="580" spans="2:65" s="1" customFormat="1" ht="24">
      <c r="B580" s="176"/>
      <c r="C580" s="177" t="s">
        <v>1159</v>
      </c>
      <c r="D580" s="177" t="s">
        <v>287</v>
      </c>
      <c r="E580" s="178" t="s">
        <v>1160</v>
      </c>
      <c r="F580" s="179" t="s">
        <v>1161</v>
      </c>
      <c r="G580" s="180" t="s">
        <v>370</v>
      </c>
      <c r="H580" s="181">
        <v>6</v>
      </c>
      <c r="I580" s="182"/>
      <c r="J580" s="183">
        <f t="shared" si="80"/>
        <v>0</v>
      </c>
      <c r="K580" s="403" t="s">
        <v>5585</v>
      </c>
      <c r="L580" s="42"/>
      <c r="M580" s="184" t="s">
        <v>5</v>
      </c>
      <c r="N580" s="185" t="s">
        <v>45</v>
      </c>
      <c r="O580" s="43"/>
      <c r="P580" s="186">
        <f t="shared" si="81"/>
        <v>0</v>
      </c>
      <c r="Q580" s="186">
        <v>0</v>
      </c>
      <c r="R580" s="186">
        <f t="shared" si="82"/>
        <v>0</v>
      </c>
      <c r="S580" s="186">
        <v>0</v>
      </c>
      <c r="T580" s="187">
        <f t="shared" si="83"/>
        <v>0</v>
      </c>
      <c r="AR580" s="25" t="s">
        <v>337</v>
      </c>
      <c r="AT580" s="25" t="s">
        <v>287</v>
      </c>
      <c r="AU580" s="25" t="s">
        <v>142</v>
      </c>
      <c r="AY580" s="25" t="s">
        <v>285</v>
      </c>
      <c r="BE580" s="188">
        <f t="shared" si="84"/>
        <v>0</v>
      </c>
      <c r="BF580" s="188">
        <f t="shared" si="85"/>
        <v>0</v>
      </c>
      <c r="BG580" s="188">
        <f t="shared" si="86"/>
        <v>0</v>
      </c>
      <c r="BH580" s="188">
        <f t="shared" si="87"/>
        <v>0</v>
      </c>
      <c r="BI580" s="188">
        <f t="shared" si="88"/>
        <v>0</v>
      </c>
      <c r="BJ580" s="25" t="s">
        <v>82</v>
      </c>
      <c r="BK580" s="188">
        <f t="shared" si="89"/>
        <v>0</v>
      </c>
      <c r="BL580" s="25" t="s">
        <v>337</v>
      </c>
      <c r="BM580" s="25" t="s">
        <v>1162</v>
      </c>
    </row>
    <row r="581" spans="2:65" s="1" customFormat="1" ht="24">
      <c r="B581" s="176"/>
      <c r="C581" s="177" t="s">
        <v>1163</v>
      </c>
      <c r="D581" s="177" t="s">
        <v>287</v>
      </c>
      <c r="E581" s="178" t="s">
        <v>1164</v>
      </c>
      <c r="F581" s="179" t="s">
        <v>1165</v>
      </c>
      <c r="G581" s="180" t="s">
        <v>370</v>
      </c>
      <c r="H581" s="181">
        <v>4</v>
      </c>
      <c r="I581" s="182"/>
      <c r="J581" s="183">
        <f t="shared" si="80"/>
        <v>0</v>
      </c>
      <c r="K581" s="403" t="s">
        <v>5585</v>
      </c>
      <c r="L581" s="42"/>
      <c r="M581" s="184" t="s">
        <v>5</v>
      </c>
      <c r="N581" s="185" t="s">
        <v>45</v>
      </c>
      <c r="O581" s="43"/>
      <c r="P581" s="186">
        <f t="shared" si="81"/>
        <v>0</v>
      </c>
      <c r="Q581" s="186">
        <v>0</v>
      </c>
      <c r="R581" s="186">
        <f t="shared" si="82"/>
        <v>0</v>
      </c>
      <c r="S581" s="186">
        <v>0</v>
      </c>
      <c r="T581" s="187">
        <f t="shared" si="83"/>
        <v>0</v>
      </c>
      <c r="AR581" s="25" t="s">
        <v>337</v>
      </c>
      <c r="AT581" s="25" t="s">
        <v>287</v>
      </c>
      <c r="AU581" s="25" t="s">
        <v>142</v>
      </c>
      <c r="AY581" s="25" t="s">
        <v>285</v>
      </c>
      <c r="BE581" s="188">
        <f t="shared" si="84"/>
        <v>0</v>
      </c>
      <c r="BF581" s="188">
        <f t="shared" si="85"/>
        <v>0</v>
      </c>
      <c r="BG581" s="188">
        <f t="shared" si="86"/>
        <v>0</v>
      </c>
      <c r="BH581" s="188">
        <f t="shared" si="87"/>
        <v>0</v>
      </c>
      <c r="BI581" s="188">
        <f t="shared" si="88"/>
        <v>0</v>
      </c>
      <c r="BJ581" s="25" t="s">
        <v>82</v>
      </c>
      <c r="BK581" s="188">
        <f t="shared" si="89"/>
        <v>0</v>
      </c>
      <c r="BL581" s="25" t="s">
        <v>337</v>
      </c>
      <c r="BM581" s="25" t="s">
        <v>1166</v>
      </c>
    </row>
    <row r="582" spans="2:65" s="1" customFormat="1" ht="24">
      <c r="B582" s="176"/>
      <c r="C582" s="177" t="s">
        <v>1167</v>
      </c>
      <c r="D582" s="177" t="s">
        <v>287</v>
      </c>
      <c r="E582" s="178" t="s">
        <v>1168</v>
      </c>
      <c r="F582" s="179" t="s">
        <v>1169</v>
      </c>
      <c r="G582" s="180" t="s">
        <v>370</v>
      </c>
      <c r="H582" s="181">
        <v>1</v>
      </c>
      <c r="I582" s="182"/>
      <c r="J582" s="183">
        <f t="shared" si="80"/>
        <v>0</v>
      </c>
      <c r="K582" s="403" t="s">
        <v>5585</v>
      </c>
      <c r="L582" s="42"/>
      <c r="M582" s="184" t="s">
        <v>5</v>
      </c>
      <c r="N582" s="185" t="s">
        <v>45</v>
      </c>
      <c r="O582" s="43"/>
      <c r="P582" s="186">
        <f t="shared" si="81"/>
        <v>0</v>
      </c>
      <c r="Q582" s="186">
        <v>0</v>
      </c>
      <c r="R582" s="186">
        <f t="shared" si="82"/>
        <v>0</v>
      </c>
      <c r="S582" s="186">
        <v>0</v>
      </c>
      <c r="T582" s="187">
        <f t="shared" si="83"/>
        <v>0</v>
      </c>
      <c r="AR582" s="25" t="s">
        <v>337</v>
      </c>
      <c r="AT582" s="25" t="s">
        <v>287</v>
      </c>
      <c r="AU582" s="25" t="s">
        <v>142</v>
      </c>
      <c r="AY582" s="25" t="s">
        <v>285</v>
      </c>
      <c r="BE582" s="188">
        <f t="shared" si="84"/>
        <v>0</v>
      </c>
      <c r="BF582" s="188">
        <f t="shared" si="85"/>
        <v>0</v>
      </c>
      <c r="BG582" s="188">
        <f t="shared" si="86"/>
        <v>0</v>
      </c>
      <c r="BH582" s="188">
        <f t="shared" si="87"/>
        <v>0</v>
      </c>
      <c r="BI582" s="188">
        <f t="shared" si="88"/>
        <v>0</v>
      </c>
      <c r="BJ582" s="25" t="s">
        <v>82</v>
      </c>
      <c r="BK582" s="188">
        <f t="shared" si="89"/>
        <v>0</v>
      </c>
      <c r="BL582" s="25" t="s">
        <v>337</v>
      </c>
      <c r="BM582" s="25" t="s">
        <v>1170</v>
      </c>
    </row>
    <row r="583" spans="2:65" s="1" customFormat="1" ht="24">
      <c r="B583" s="176"/>
      <c r="C583" s="177" t="s">
        <v>1171</v>
      </c>
      <c r="D583" s="177" t="s">
        <v>287</v>
      </c>
      <c r="E583" s="178" t="s">
        <v>1172</v>
      </c>
      <c r="F583" s="179" t="s">
        <v>1173</v>
      </c>
      <c r="G583" s="180" t="s">
        <v>370</v>
      </c>
      <c r="H583" s="181">
        <v>2</v>
      </c>
      <c r="I583" s="182"/>
      <c r="J583" s="183">
        <f t="shared" si="80"/>
        <v>0</v>
      </c>
      <c r="K583" s="403" t="s">
        <v>5585</v>
      </c>
      <c r="L583" s="42"/>
      <c r="M583" s="184" t="s">
        <v>5</v>
      </c>
      <c r="N583" s="185" t="s">
        <v>45</v>
      </c>
      <c r="O583" s="43"/>
      <c r="P583" s="186">
        <f t="shared" si="81"/>
        <v>0</v>
      </c>
      <c r="Q583" s="186">
        <v>0</v>
      </c>
      <c r="R583" s="186">
        <f t="shared" si="82"/>
        <v>0</v>
      </c>
      <c r="S583" s="186">
        <v>0</v>
      </c>
      <c r="T583" s="187">
        <f t="shared" si="83"/>
        <v>0</v>
      </c>
      <c r="AR583" s="25" t="s">
        <v>337</v>
      </c>
      <c r="AT583" s="25" t="s">
        <v>287</v>
      </c>
      <c r="AU583" s="25" t="s">
        <v>142</v>
      </c>
      <c r="AY583" s="25" t="s">
        <v>285</v>
      </c>
      <c r="BE583" s="188">
        <f t="shared" si="84"/>
        <v>0</v>
      </c>
      <c r="BF583" s="188">
        <f t="shared" si="85"/>
        <v>0</v>
      </c>
      <c r="BG583" s="188">
        <f t="shared" si="86"/>
        <v>0</v>
      </c>
      <c r="BH583" s="188">
        <f t="shared" si="87"/>
        <v>0</v>
      </c>
      <c r="BI583" s="188">
        <f t="shared" si="88"/>
        <v>0</v>
      </c>
      <c r="BJ583" s="25" t="s">
        <v>82</v>
      </c>
      <c r="BK583" s="188">
        <f t="shared" si="89"/>
        <v>0</v>
      </c>
      <c r="BL583" s="25" t="s">
        <v>337</v>
      </c>
      <c r="BM583" s="25" t="s">
        <v>1174</v>
      </c>
    </row>
    <row r="584" spans="2:65" s="1" customFormat="1" ht="24">
      <c r="B584" s="176"/>
      <c r="C584" s="177" t="s">
        <v>1175</v>
      </c>
      <c r="D584" s="177" t="s">
        <v>287</v>
      </c>
      <c r="E584" s="178" t="s">
        <v>1176</v>
      </c>
      <c r="F584" s="179" t="s">
        <v>1177</v>
      </c>
      <c r="G584" s="180" t="s">
        <v>674</v>
      </c>
      <c r="H584" s="181">
        <v>3.5</v>
      </c>
      <c r="I584" s="182"/>
      <c r="J584" s="183">
        <f t="shared" si="80"/>
        <v>0</v>
      </c>
      <c r="K584" s="403" t="s">
        <v>5585</v>
      </c>
      <c r="L584" s="42"/>
      <c r="M584" s="184" t="s">
        <v>5</v>
      </c>
      <c r="N584" s="185" t="s">
        <v>45</v>
      </c>
      <c r="O584" s="43"/>
      <c r="P584" s="186">
        <f t="shared" si="81"/>
        <v>0</v>
      </c>
      <c r="Q584" s="186">
        <v>0</v>
      </c>
      <c r="R584" s="186">
        <f t="shared" si="82"/>
        <v>0</v>
      </c>
      <c r="S584" s="186">
        <v>0</v>
      </c>
      <c r="T584" s="187">
        <f t="shared" si="83"/>
        <v>0</v>
      </c>
      <c r="AR584" s="25" t="s">
        <v>337</v>
      </c>
      <c r="AT584" s="25" t="s">
        <v>287</v>
      </c>
      <c r="AU584" s="25" t="s">
        <v>142</v>
      </c>
      <c r="AY584" s="25" t="s">
        <v>285</v>
      </c>
      <c r="BE584" s="188">
        <f t="shared" si="84"/>
        <v>0</v>
      </c>
      <c r="BF584" s="188">
        <f t="shared" si="85"/>
        <v>0</v>
      </c>
      <c r="BG584" s="188">
        <f t="shared" si="86"/>
        <v>0</v>
      </c>
      <c r="BH584" s="188">
        <f t="shared" si="87"/>
        <v>0</v>
      </c>
      <c r="BI584" s="188">
        <f t="shared" si="88"/>
        <v>0</v>
      </c>
      <c r="BJ584" s="25" t="s">
        <v>82</v>
      </c>
      <c r="BK584" s="188">
        <f t="shared" si="89"/>
        <v>0</v>
      </c>
      <c r="BL584" s="25" t="s">
        <v>337</v>
      </c>
      <c r="BM584" s="25" t="s">
        <v>1178</v>
      </c>
    </row>
    <row r="585" spans="2:65" s="1" customFormat="1" ht="24">
      <c r="B585" s="176"/>
      <c r="C585" s="177" t="s">
        <v>1179</v>
      </c>
      <c r="D585" s="177" t="s">
        <v>287</v>
      </c>
      <c r="E585" s="178" t="s">
        <v>1180</v>
      </c>
      <c r="F585" s="179" t="s">
        <v>1181</v>
      </c>
      <c r="G585" s="180" t="s">
        <v>370</v>
      </c>
      <c r="H585" s="181">
        <v>1</v>
      </c>
      <c r="I585" s="182"/>
      <c r="J585" s="183">
        <f t="shared" si="80"/>
        <v>0</v>
      </c>
      <c r="K585" s="403" t="s">
        <v>5585</v>
      </c>
      <c r="L585" s="42"/>
      <c r="M585" s="184" t="s">
        <v>5</v>
      </c>
      <c r="N585" s="185" t="s">
        <v>45</v>
      </c>
      <c r="O585" s="43"/>
      <c r="P585" s="186">
        <f t="shared" si="81"/>
        <v>0</v>
      </c>
      <c r="Q585" s="186">
        <v>0</v>
      </c>
      <c r="R585" s="186">
        <f t="shared" si="82"/>
        <v>0</v>
      </c>
      <c r="S585" s="186">
        <v>0</v>
      </c>
      <c r="T585" s="187">
        <f t="shared" si="83"/>
        <v>0</v>
      </c>
      <c r="AR585" s="25" t="s">
        <v>337</v>
      </c>
      <c r="AT585" s="25" t="s">
        <v>287</v>
      </c>
      <c r="AU585" s="25" t="s">
        <v>142</v>
      </c>
      <c r="AY585" s="25" t="s">
        <v>285</v>
      </c>
      <c r="BE585" s="188">
        <f t="shared" si="84"/>
        <v>0</v>
      </c>
      <c r="BF585" s="188">
        <f t="shared" si="85"/>
        <v>0</v>
      </c>
      <c r="BG585" s="188">
        <f t="shared" si="86"/>
        <v>0</v>
      </c>
      <c r="BH585" s="188">
        <f t="shared" si="87"/>
        <v>0</v>
      </c>
      <c r="BI585" s="188">
        <f t="shared" si="88"/>
        <v>0</v>
      </c>
      <c r="BJ585" s="25" t="s">
        <v>82</v>
      </c>
      <c r="BK585" s="188">
        <f t="shared" si="89"/>
        <v>0</v>
      </c>
      <c r="BL585" s="25" t="s">
        <v>337</v>
      </c>
      <c r="BM585" s="25" t="s">
        <v>1182</v>
      </c>
    </row>
    <row r="586" spans="2:65" s="10" customFormat="1" ht="14.4">
      <c r="B586" s="162"/>
      <c r="D586" s="173" t="s">
        <v>73</v>
      </c>
      <c r="E586" s="174" t="s">
        <v>1183</v>
      </c>
      <c r="F586" s="174" t="s">
        <v>1184</v>
      </c>
      <c r="I586" s="165"/>
      <c r="J586" s="175">
        <f>BK586</f>
        <v>0</v>
      </c>
      <c r="K586" s="401" t="s">
        <v>121</v>
      </c>
      <c r="L586" s="162"/>
      <c r="M586" s="167"/>
      <c r="N586" s="168"/>
      <c r="O586" s="168"/>
      <c r="P586" s="169">
        <f>P587</f>
        <v>0</v>
      </c>
      <c r="Q586" s="168"/>
      <c r="R586" s="169">
        <f>R587</f>
        <v>0</v>
      </c>
      <c r="S586" s="168"/>
      <c r="T586" s="170">
        <f>T587</f>
        <v>0</v>
      </c>
      <c r="AR586" s="163" t="s">
        <v>84</v>
      </c>
      <c r="AT586" s="171" t="s">
        <v>73</v>
      </c>
      <c r="AU586" s="171" t="s">
        <v>84</v>
      </c>
      <c r="AY586" s="163" t="s">
        <v>285</v>
      </c>
      <c r="BK586" s="172">
        <f>BK587</f>
        <v>0</v>
      </c>
    </row>
    <row r="587" spans="2:65" s="1" customFormat="1" ht="24">
      <c r="B587" s="176"/>
      <c r="C587" s="177" t="s">
        <v>1185</v>
      </c>
      <c r="D587" s="177" t="s">
        <v>287</v>
      </c>
      <c r="E587" s="178" t="s">
        <v>1186</v>
      </c>
      <c r="F587" s="179" t="s">
        <v>1187</v>
      </c>
      <c r="G587" s="180" t="s">
        <v>370</v>
      </c>
      <c r="H587" s="181">
        <v>1</v>
      </c>
      <c r="I587" s="182"/>
      <c r="J587" s="183">
        <f>ROUND(I587*H587,2)</f>
        <v>0</v>
      </c>
      <c r="K587" s="403" t="s">
        <v>5585</v>
      </c>
      <c r="L587" s="42"/>
      <c r="M587" s="184" t="s">
        <v>5</v>
      </c>
      <c r="N587" s="185" t="s">
        <v>45</v>
      </c>
      <c r="O587" s="43"/>
      <c r="P587" s="186">
        <f>O587*H587</f>
        <v>0</v>
      </c>
      <c r="Q587" s="186">
        <v>0</v>
      </c>
      <c r="R587" s="186">
        <f>Q587*H587</f>
        <v>0</v>
      </c>
      <c r="S587" s="186">
        <v>0</v>
      </c>
      <c r="T587" s="187">
        <f>S587*H587</f>
        <v>0</v>
      </c>
      <c r="AR587" s="25" t="s">
        <v>337</v>
      </c>
      <c r="AT587" s="25" t="s">
        <v>287</v>
      </c>
      <c r="AU587" s="25" t="s">
        <v>142</v>
      </c>
      <c r="AY587" s="25" t="s">
        <v>285</v>
      </c>
      <c r="BE587" s="188">
        <f>IF(N587="základní",J587,0)</f>
        <v>0</v>
      </c>
      <c r="BF587" s="188">
        <f>IF(N587="snížená",J587,0)</f>
        <v>0</v>
      </c>
      <c r="BG587" s="188">
        <f>IF(N587="zákl. přenesená",J587,0)</f>
        <v>0</v>
      </c>
      <c r="BH587" s="188">
        <f>IF(N587="sníž. přenesená",J587,0)</f>
        <v>0</v>
      </c>
      <c r="BI587" s="188">
        <f>IF(N587="nulová",J587,0)</f>
        <v>0</v>
      </c>
      <c r="BJ587" s="25" t="s">
        <v>82</v>
      </c>
      <c r="BK587" s="188">
        <f>ROUND(I587*H587,2)</f>
        <v>0</v>
      </c>
      <c r="BL587" s="25" t="s">
        <v>337</v>
      </c>
      <c r="BM587" s="25" t="s">
        <v>1188</v>
      </c>
    </row>
    <row r="588" spans="2:65" s="10" customFormat="1" ht="14.4">
      <c r="B588" s="162"/>
      <c r="D588" s="173" t="s">
        <v>73</v>
      </c>
      <c r="E588" s="174" t="s">
        <v>1189</v>
      </c>
      <c r="F588" s="174" t="s">
        <v>1190</v>
      </c>
      <c r="I588" s="165"/>
      <c r="J588" s="175">
        <f>BK588</f>
        <v>0</v>
      </c>
      <c r="K588" s="401"/>
      <c r="L588" s="162"/>
      <c r="M588" s="167"/>
      <c r="N588" s="168"/>
      <c r="O588" s="168"/>
      <c r="P588" s="169">
        <f>SUM(P589:P596)</f>
        <v>0</v>
      </c>
      <c r="Q588" s="168"/>
      <c r="R588" s="169">
        <f>SUM(R589:R596)</f>
        <v>0</v>
      </c>
      <c r="S588" s="168"/>
      <c r="T588" s="170">
        <f>SUM(T589:T596)</f>
        <v>0</v>
      </c>
      <c r="AR588" s="163" t="s">
        <v>84</v>
      </c>
      <c r="AT588" s="171" t="s">
        <v>73</v>
      </c>
      <c r="AU588" s="171" t="s">
        <v>84</v>
      </c>
      <c r="AY588" s="163" t="s">
        <v>285</v>
      </c>
      <c r="BK588" s="172">
        <f>SUM(BK589:BK596)</f>
        <v>0</v>
      </c>
    </row>
    <row r="589" spans="2:65" s="1" customFormat="1">
      <c r="B589" s="176"/>
      <c r="C589" s="177" t="s">
        <v>1191</v>
      </c>
      <c r="D589" s="177" t="s">
        <v>287</v>
      </c>
      <c r="E589" s="178" t="s">
        <v>1192</v>
      </c>
      <c r="F589" s="179" t="s">
        <v>1193</v>
      </c>
      <c r="G589" s="180" t="s">
        <v>833</v>
      </c>
      <c r="H589" s="181">
        <v>2</v>
      </c>
      <c r="I589" s="182"/>
      <c r="J589" s="183">
        <f t="shared" ref="J589:J596" si="90">ROUND(I589*H589,2)</f>
        <v>0</v>
      </c>
      <c r="K589" s="403" t="s">
        <v>5584</v>
      </c>
      <c r="L589" s="42"/>
      <c r="M589" s="184" t="s">
        <v>5</v>
      </c>
      <c r="N589" s="185" t="s">
        <v>45</v>
      </c>
      <c r="O589" s="43"/>
      <c r="P589" s="186">
        <f t="shared" ref="P589:P596" si="91">O589*H589</f>
        <v>0</v>
      </c>
      <c r="Q589" s="186">
        <v>0</v>
      </c>
      <c r="R589" s="186">
        <f t="shared" ref="R589:R596" si="92">Q589*H589</f>
        <v>0</v>
      </c>
      <c r="S589" s="186">
        <v>0</v>
      </c>
      <c r="T589" s="187">
        <f t="shared" ref="T589:T596" si="93">S589*H589</f>
        <v>0</v>
      </c>
      <c r="AR589" s="25" t="s">
        <v>291</v>
      </c>
      <c r="AT589" s="25" t="s">
        <v>287</v>
      </c>
      <c r="AU589" s="25" t="s">
        <v>142</v>
      </c>
      <c r="AY589" s="25" t="s">
        <v>285</v>
      </c>
      <c r="BE589" s="188">
        <f t="shared" ref="BE589:BE596" si="94">IF(N589="základní",J589,0)</f>
        <v>0</v>
      </c>
      <c r="BF589" s="188">
        <f t="shared" ref="BF589:BF596" si="95">IF(N589="snížená",J589,0)</f>
        <v>0</v>
      </c>
      <c r="BG589" s="188">
        <f t="shared" ref="BG589:BG596" si="96">IF(N589="zákl. přenesená",J589,0)</f>
        <v>0</v>
      </c>
      <c r="BH589" s="188">
        <f t="shared" ref="BH589:BH596" si="97">IF(N589="sníž. přenesená",J589,0)</f>
        <v>0</v>
      </c>
      <c r="BI589" s="188">
        <f t="shared" ref="BI589:BI596" si="98">IF(N589="nulová",J589,0)</f>
        <v>0</v>
      </c>
      <c r="BJ589" s="25" t="s">
        <v>82</v>
      </c>
      <c r="BK589" s="188">
        <f t="shared" ref="BK589:BK596" si="99">ROUND(I589*H589,2)</f>
        <v>0</v>
      </c>
      <c r="BL589" s="25" t="s">
        <v>291</v>
      </c>
      <c r="BM589" s="25" t="s">
        <v>1194</v>
      </c>
    </row>
    <row r="590" spans="2:65" s="1" customFormat="1">
      <c r="B590" s="176"/>
      <c r="C590" s="177" t="s">
        <v>1195</v>
      </c>
      <c r="D590" s="177" t="s">
        <v>287</v>
      </c>
      <c r="E590" s="178" t="s">
        <v>1196</v>
      </c>
      <c r="F590" s="179" t="s">
        <v>1197</v>
      </c>
      <c r="G590" s="180" t="s">
        <v>328</v>
      </c>
      <c r="H590" s="181">
        <v>1.5</v>
      </c>
      <c r="I590" s="182"/>
      <c r="J590" s="183">
        <f t="shared" si="90"/>
        <v>0</v>
      </c>
      <c r="K590" s="403" t="s">
        <v>5584</v>
      </c>
      <c r="L590" s="42"/>
      <c r="M590" s="184" t="s">
        <v>5</v>
      </c>
      <c r="N590" s="185" t="s">
        <v>45</v>
      </c>
      <c r="O590" s="43"/>
      <c r="P590" s="186">
        <f t="shared" si="91"/>
        <v>0</v>
      </c>
      <c r="Q590" s="186">
        <v>0</v>
      </c>
      <c r="R590" s="186">
        <f t="shared" si="92"/>
        <v>0</v>
      </c>
      <c r="S590" s="186">
        <v>0</v>
      </c>
      <c r="T590" s="187">
        <f t="shared" si="93"/>
        <v>0</v>
      </c>
      <c r="AR590" s="25" t="s">
        <v>291</v>
      </c>
      <c r="AT590" s="25" t="s">
        <v>287</v>
      </c>
      <c r="AU590" s="25" t="s">
        <v>142</v>
      </c>
      <c r="AY590" s="25" t="s">
        <v>285</v>
      </c>
      <c r="BE590" s="188">
        <f t="shared" si="94"/>
        <v>0</v>
      </c>
      <c r="BF590" s="188">
        <f t="shared" si="95"/>
        <v>0</v>
      </c>
      <c r="BG590" s="188">
        <f t="shared" si="96"/>
        <v>0</v>
      </c>
      <c r="BH590" s="188">
        <f t="shared" si="97"/>
        <v>0</v>
      </c>
      <c r="BI590" s="188">
        <f t="shared" si="98"/>
        <v>0</v>
      </c>
      <c r="BJ590" s="25" t="s">
        <v>82</v>
      </c>
      <c r="BK590" s="188">
        <f t="shared" si="99"/>
        <v>0</v>
      </c>
      <c r="BL590" s="25" t="s">
        <v>291</v>
      </c>
      <c r="BM590" s="25" t="s">
        <v>1198</v>
      </c>
    </row>
    <row r="591" spans="2:65" s="1" customFormat="1">
      <c r="B591" s="176"/>
      <c r="C591" s="177" t="s">
        <v>1199</v>
      </c>
      <c r="D591" s="177" t="s">
        <v>287</v>
      </c>
      <c r="E591" s="178" t="s">
        <v>1200</v>
      </c>
      <c r="F591" s="179" t="s">
        <v>1201</v>
      </c>
      <c r="G591" s="180" t="s">
        <v>833</v>
      </c>
      <c r="H591" s="181">
        <v>1</v>
      </c>
      <c r="I591" s="182"/>
      <c r="J591" s="183">
        <f t="shared" si="90"/>
        <v>0</v>
      </c>
      <c r="K591" s="403" t="s">
        <v>5584</v>
      </c>
      <c r="L591" s="42"/>
      <c r="M591" s="184" t="s">
        <v>5</v>
      </c>
      <c r="N591" s="185" t="s">
        <v>45</v>
      </c>
      <c r="O591" s="43"/>
      <c r="P591" s="186">
        <f t="shared" si="91"/>
        <v>0</v>
      </c>
      <c r="Q591" s="186">
        <v>0</v>
      </c>
      <c r="R591" s="186">
        <f t="shared" si="92"/>
        <v>0</v>
      </c>
      <c r="S591" s="186">
        <v>0</v>
      </c>
      <c r="T591" s="187">
        <f t="shared" si="93"/>
        <v>0</v>
      </c>
      <c r="AR591" s="25" t="s">
        <v>291</v>
      </c>
      <c r="AT591" s="25" t="s">
        <v>287</v>
      </c>
      <c r="AU591" s="25" t="s">
        <v>142</v>
      </c>
      <c r="AY591" s="25" t="s">
        <v>285</v>
      </c>
      <c r="BE591" s="188">
        <f t="shared" si="94"/>
        <v>0</v>
      </c>
      <c r="BF591" s="188">
        <f t="shared" si="95"/>
        <v>0</v>
      </c>
      <c r="BG591" s="188">
        <f t="shared" si="96"/>
        <v>0</v>
      </c>
      <c r="BH591" s="188">
        <f t="shared" si="97"/>
        <v>0</v>
      </c>
      <c r="BI591" s="188">
        <f t="shared" si="98"/>
        <v>0</v>
      </c>
      <c r="BJ591" s="25" t="s">
        <v>82</v>
      </c>
      <c r="BK591" s="188">
        <f t="shared" si="99"/>
        <v>0</v>
      </c>
      <c r="BL591" s="25" t="s">
        <v>291</v>
      </c>
      <c r="BM591" s="25" t="s">
        <v>1202</v>
      </c>
    </row>
    <row r="592" spans="2:65" s="1" customFormat="1">
      <c r="B592" s="176"/>
      <c r="C592" s="177" t="s">
        <v>1203</v>
      </c>
      <c r="D592" s="177" t="s">
        <v>287</v>
      </c>
      <c r="E592" s="178" t="s">
        <v>1204</v>
      </c>
      <c r="F592" s="179" t="s">
        <v>1205</v>
      </c>
      <c r="G592" s="180" t="s">
        <v>833</v>
      </c>
      <c r="H592" s="181">
        <v>1</v>
      </c>
      <c r="I592" s="182"/>
      <c r="J592" s="183">
        <f t="shared" si="90"/>
        <v>0</v>
      </c>
      <c r="K592" s="403" t="s">
        <v>5584</v>
      </c>
      <c r="L592" s="42"/>
      <c r="M592" s="184" t="s">
        <v>5</v>
      </c>
      <c r="N592" s="185" t="s">
        <v>45</v>
      </c>
      <c r="O592" s="43"/>
      <c r="P592" s="186">
        <f t="shared" si="91"/>
        <v>0</v>
      </c>
      <c r="Q592" s="186">
        <v>0</v>
      </c>
      <c r="R592" s="186">
        <f t="shared" si="92"/>
        <v>0</v>
      </c>
      <c r="S592" s="186">
        <v>0</v>
      </c>
      <c r="T592" s="187">
        <f t="shared" si="93"/>
        <v>0</v>
      </c>
      <c r="AR592" s="25" t="s">
        <v>291</v>
      </c>
      <c r="AT592" s="25" t="s">
        <v>287</v>
      </c>
      <c r="AU592" s="25" t="s">
        <v>142</v>
      </c>
      <c r="AY592" s="25" t="s">
        <v>285</v>
      </c>
      <c r="BE592" s="188">
        <f t="shared" si="94"/>
        <v>0</v>
      </c>
      <c r="BF592" s="188">
        <f t="shared" si="95"/>
        <v>0</v>
      </c>
      <c r="BG592" s="188">
        <f t="shared" si="96"/>
        <v>0</v>
      </c>
      <c r="BH592" s="188">
        <f t="shared" si="97"/>
        <v>0</v>
      </c>
      <c r="BI592" s="188">
        <f t="shared" si="98"/>
        <v>0</v>
      </c>
      <c r="BJ592" s="25" t="s">
        <v>82</v>
      </c>
      <c r="BK592" s="188">
        <f t="shared" si="99"/>
        <v>0</v>
      </c>
      <c r="BL592" s="25" t="s">
        <v>291</v>
      </c>
      <c r="BM592" s="25" t="s">
        <v>1206</v>
      </c>
    </row>
    <row r="593" spans="2:65" s="1" customFormat="1">
      <c r="B593" s="176"/>
      <c r="C593" s="177" t="s">
        <v>1207</v>
      </c>
      <c r="D593" s="177" t="s">
        <v>287</v>
      </c>
      <c r="E593" s="178" t="s">
        <v>1208</v>
      </c>
      <c r="F593" s="179" t="s">
        <v>1209</v>
      </c>
      <c r="G593" s="180" t="s">
        <v>833</v>
      </c>
      <c r="H593" s="181">
        <v>1</v>
      </c>
      <c r="I593" s="182"/>
      <c r="J593" s="183">
        <f t="shared" si="90"/>
        <v>0</v>
      </c>
      <c r="K593" s="403" t="s">
        <v>5584</v>
      </c>
      <c r="L593" s="42"/>
      <c r="M593" s="184" t="s">
        <v>5</v>
      </c>
      <c r="N593" s="185" t="s">
        <v>45</v>
      </c>
      <c r="O593" s="43"/>
      <c r="P593" s="186">
        <f t="shared" si="91"/>
        <v>0</v>
      </c>
      <c r="Q593" s="186">
        <v>0</v>
      </c>
      <c r="R593" s="186">
        <f t="shared" si="92"/>
        <v>0</v>
      </c>
      <c r="S593" s="186">
        <v>0</v>
      </c>
      <c r="T593" s="187">
        <f t="shared" si="93"/>
        <v>0</v>
      </c>
      <c r="AR593" s="25" t="s">
        <v>291</v>
      </c>
      <c r="AT593" s="25" t="s">
        <v>287</v>
      </c>
      <c r="AU593" s="25" t="s">
        <v>142</v>
      </c>
      <c r="AY593" s="25" t="s">
        <v>285</v>
      </c>
      <c r="BE593" s="188">
        <f t="shared" si="94"/>
        <v>0</v>
      </c>
      <c r="BF593" s="188">
        <f t="shared" si="95"/>
        <v>0</v>
      </c>
      <c r="BG593" s="188">
        <f t="shared" si="96"/>
        <v>0</v>
      </c>
      <c r="BH593" s="188">
        <f t="shared" si="97"/>
        <v>0</v>
      </c>
      <c r="BI593" s="188">
        <f t="shared" si="98"/>
        <v>0</v>
      </c>
      <c r="BJ593" s="25" t="s">
        <v>82</v>
      </c>
      <c r="BK593" s="188">
        <f t="shared" si="99"/>
        <v>0</v>
      </c>
      <c r="BL593" s="25" t="s">
        <v>291</v>
      </c>
      <c r="BM593" s="25" t="s">
        <v>1210</v>
      </c>
    </row>
    <row r="594" spans="2:65" s="1" customFormat="1">
      <c r="B594" s="176"/>
      <c r="C594" s="177" t="s">
        <v>1211</v>
      </c>
      <c r="D594" s="177" t="s">
        <v>287</v>
      </c>
      <c r="E594" s="178" t="s">
        <v>1212</v>
      </c>
      <c r="F594" s="179" t="s">
        <v>1213</v>
      </c>
      <c r="G594" s="180" t="s">
        <v>1003</v>
      </c>
      <c r="H594" s="181">
        <v>50</v>
      </c>
      <c r="I594" s="182"/>
      <c r="J594" s="183">
        <f t="shared" si="90"/>
        <v>0</v>
      </c>
      <c r="K594" s="403" t="s">
        <v>5584</v>
      </c>
      <c r="L594" s="42"/>
      <c r="M594" s="184" t="s">
        <v>5</v>
      </c>
      <c r="N594" s="185" t="s">
        <v>45</v>
      </c>
      <c r="O594" s="43"/>
      <c r="P594" s="186">
        <f t="shared" si="91"/>
        <v>0</v>
      </c>
      <c r="Q594" s="186">
        <v>0</v>
      </c>
      <c r="R594" s="186">
        <f t="shared" si="92"/>
        <v>0</v>
      </c>
      <c r="S594" s="186">
        <v>0</v>
      </c>
      <c r="T594" s="187">
        <f t="shared" si="93"/>
        <v>0</v>
      </c>
      <c r="AR594" s="25" t="s">
        <v>291</v>
      </c>
      <c r="AT594" s="25" t="s">
        <v>287</v>
      </c>
      <c r="AU594" s="25" t="s">
        <v>142</v>
      </c>
      <c r="AY594" s="25" t="s">
        <v>285</v>
      </c>
      <c r="BE594" s="188">
        <f t="shared" si="94"/>
        <v>0</v>
      </c>
      <c r="BF594" s="188">
        <f t="shared" si="95"/>
        <v>0</v>
      </c>
      <c r="BG594" s="188">
        <f t="shared" si="96"/>
        <v>0</v>
      </c>
      <c r="BH594" s="188">
        <f t="shared" si="97"/>
        <v>0</v>
      </c>
      <c r="BI594" s="188">
        <f t="shared" si="98"/>
        <v>0</v>
      </c>
      <c r="BJ594" s="25" t="s">
        <v>82</v>
      </c>
      <c r="BK594" s="188">
        <f t="shared" si="99"/>
        <v>0</v>
      </c>
      <c r="BL594" s="25" t="s">
        <v>291</v>
      </c>
      <c r="BM594" s="25" t="s">
        <v>1214</v>
      </c>
    </row>
    <row r="595" spans="2:65" s="1" customFormat="1">
      <c r="B595" s="176"/>
      <c r="C595" s="177" t="s">
        <v>1215</v>
      </c>
      <c r="D595" s="177" t="s">
        <v>287</v>
      </c>
      <c r="E595" s="178" t="s">
        <v>1216</v>
      </c>
      <c r="F595" s="179" t="s">
        <v>1217</v>
      </c>
      <c r="G595" s="180" t="s">
        <v>290</v>
      </c>
      <c r="H595" s="181">
        <v>1</v>
      </c>
      <c r="I595" s="182"/>
      <c r="J595" s="183">
        <f t="shared" si="90"/>
        <v>0</v>
      </c>
      <c r="K595" s="403" t="s">
        <v>5584</v>
      </c>
      <c r="L595" s="42"/>
      <c r="M595" s="184" t="s">
        <v>5</v>
      </c>
      <c r="N595" s="185" t="s">
        <v>45</v>
      </c>
      <c r="O595" s="43"/>
      <c r="P595" s="186">
        <f t="shared" si="91"/>
        <v>0</v>
      </c>
      <c r="Q595" s="186">
        <v>0</v>
      </c>
      <c r="R595" s="186">
        <f t="shared" si="92"/>
        <v>0</v>
      </c>
      <c r="S595" s="186">
        <v>0</v>
      </c>
      <c r="T595" s="187">
        <f t="shared" si="93"/>
        <v>0</v>
      </c>
      <c r="AR595" s="25" t="s">
        <v>291</v>
      </c>
      <c r="AT595" s="25" t="s">
        <v>287</v>
      </c>
      <c r="AU595" s="25" t="s">
        <v>142</v>
      </c>
      <c r="AY595" s="25" t="s">
        <v>285</v>
      </c>
      <c r="BE595" s="188">
        <f t="shared" si="94"/>
        <v>0</v>
      </c>
      <c r="BF595" s="188">
        <f t="shared" si="95"/>
        <v>0</v>
      </c>
      <c r="BG595" s="188">
        <f t="shared" si="96"/>
        <v>0</v>
      </c>
      <c r="BH595" s="188">
        <f t="shared" si="97"/>
        <v>0</v>
      </c>
      <c r="BI595" s="188">
        <f t="shared" si="98"/>
        <v>0</v>
      </c>
      <c r="BJ595" s="25" t="s">
        <v>82</v>
      </c>
      <c r="BK595" s="188">
        <f t="shared" si="99"/>
        <v>0</v>
      </c>
      <c r="BL595" s="25" t="s">
        <v>291</v>
      </c>
      <c r="BM595" s="25" t="s">
        <v>1218</v>
      </c>
    </row>
    <row r="596" spans="2:65" s="1" customFormat="1">
      <c r="B596" s="176"/>
      <c r="C596" s="177" t="s">
        <v>1219</v>
      </c>
      <c r="D596" s="177" t="s">
        <v>287</v>
      </c>
      <c r="E596" s="178" t="s">
        <v>1220</v>
      </c>
      <c r="F596" s="179" t="s">
        <v>1221</v>
      </c>
      <c r="G596" s="180" t="s">
        <v>1222</v>
      </c>
      <c r="H596" s="181">
        <v>24</v>
      </c>
      <c r="I596" s="182"/>
      <c r="J596" s="183">
        <f t="shared" si="90"/>
        <v>0</v>
      </c>
      <c r="K596" s="403" t="s">
        <v>5584</v>
      </c>
      <c r="L596" s="42"/>
      <c r="M596" s="184" t="s">
        <v>5</v>
      </c>
      <c r="N596" s="185" t="s">
        <v>45</v>
      </c>
      <c r="O596" s="43"/>
      <c r="P596" s="186">
        <f t="shared" si="91"/>
        <v>0</v>
      </c>
      <c r="Q596" s="186">
        <v>0</v>
      </c>
      <c r="R596" s="186">
        <f t="shared" si="92"/>
        <v>0</v>
      </c>
      <c r="S596" s="186">
        <v>0</v>
      </c>
      <c r="T596" s="187">
        <f t="shared" si="93"/>
        <v>0</v>
      </c>
      <c r="AR596" s="25" t="s">
        <v>291</v>
      </c>
      <c r="AT596" s="25" t="s">
        <v>287</v>
      </c>
      <c r="AU596" s="25" t="s">
        <v>142</v>
      </c>
      <c r="AY596" s="25" t="s">
        <v>285</v>
      </c>
      <c r="BE596" s="188">
        <f t="shared" si="94"/>
        <v>0</v>
      </c>
      <c r="BF596" s="188">
        <f t="shared" si="95"/>
        <v>0</v>
      </c>
      <c r="BG596" s="188">
        <f t="shared" si="96"/>
        <v>0</v>
      </c>
      <c r="BH596" s="188">
        <f t="shared" si="97"/>
        <v>0</v>
      </c>
      <c r="BI596" s="188">
        <f t="shared" si="98"/>
        <v>0</v>
      </c>
      <c r="BJ596" s="25" t="s">
        <v>82</v>
      </c>
      <c r="BK596" s="188">
        <f t="shared" si="99"/>
        <v>0</v>
      </c>
      <c r="BL596" s="25" t="s">
        <v>291</v>
      </c>
      <c r="BM596" s="25" t="s">
        <v>1223</v>
      </c>
    </row>
    <row r="597" spans="2:65" s="10" customFormat="1" ht="14.4">
      <c r="B597" s="162"/>
      <c r="D597" s="173" t="s">
        <v>73</v>
      </c>
      <c r="E597" s="174" t="s">
        <v>1224</v>
      </c>
      <c r="F597" s="174" t="s">
        <v>1225</v>
      </c>
      <c r="I597" s="165"/>
      <c r="J597" s="175">
        <f>BK597</f>
        <v>0</v>
      </c>
      <c r="K597" s="401"/>
      <c r="L597" s="162"/>
      <c r="M597" s="167"/>
      <c r="N597" s="168"/>
      <c r="O597" s="168"/>
      <c r="P597" s="169">
        <f>P598+SUM(P599:P603)+P614+P626+P636+P652+P665+P673</f>
        <v>0</v>
      </c>
      <c r="Q597" s="168"/>
      <c r="R597" s="169">
        <f>R598+SUM(R599:R603)+R614+R626+R636+R652+R665+R673</f>
        <v>0</v>
      </c>
      <c r="S597" s="168"/>
      <c r="T597" s="170">
        <f>T598+SUM(T599:T603)+T614+T626+T636+T652+T665+T673</f>
        <v>0</v>
      </c>
      <c r="AR597" s="163" t="s">
        <v>84</v>
      </c>
      <c r="AT597" s="171" t="s">
        <v>73</v>
      </c>
      <c r="AU597" s="171" t="s">
        <v>82</v>
      </c>
      <c r="AY597" s="163" t="s">
        <v>285</v>
      </c>
      <c r="BK597" s="172">
        <f>BK598+SUM(BK599:BK603)+BK614+BK626+BK636+BK652+BK665+BK673</f>
        <v>0</v>
      </c>
    </row>
    <row r="598" spans="2:65" s="1" customFormat="1">
      <c r="B598" s="176"/>
      <c r="C598" s="177" t="s">
        <v>1226</v>
      </c>
      <c r="D598" s="177" t="s">
        <v>287</v>
      </c>
      <c r="E598" s="178" t="s">
        <v>1224</v>
      </c>
      <c r="F598" s="179" t="s">
        <v>276</v>
      </c>
      <c r="G598" s="180" t="s">
        <v>5</v>
      </c>
      <c r="H598" s="181">
        <v>0</v>
      </c>
      <c r="I598" s="182"/>
      <c r="J598" s="183">
        <f>ROUND(I598*H598,2)</f>
        <v>0</v>
      </c>
      <c r="K598" s="403" t="s">
        <v>5</v>
      </c>
      <c r="L598" s="42"/>
      <c r="M598" s="184" t="s">
        <v>5</v>
      </c>
      <c r="N598" s="185" t="s">
        <v>45</v>
      </c>
      <c r="O598" s="43"/>
      <c r="P598" s="186">
        <f>O598*H598</f>
        <v>0</v>
      </c>
      <c r="Q598" s="186">
        <v>0</v>
      </c>
      <c r="R598" s="186">
        <f>Q598*H598</f>
        <v>0</v>
      </c>
      <c r="S598" s="186">
        <v>0</v>
      </c>
      <c r="T598" s="187">
        <f>S598*H598</f>
        <v>0</v>
      </c>
      <c r="AR598" s="25" t="s">
        <v>337</v>
      </c>
      <c r="AT598" s="25" t="s">
        <v>287</v>
      </c>
      <c r="AU598" s="25" t="s">
        <v>84</v>
      </c>
      <c r="AY598" s="25" t="s">
        <v>285</v>
      </c>
      <c r="BE598" s="188">
        <f>IF(N598="základní",J598,0)</f>
        <v>0</v>
      </c>
      <c r="BF598" s="188">
        <f>IF(N598="snížená",J598,0)</f>
        <v>0</v>
      </c>
      <c r="BG598" s="188">
        <f>IF(N598="zákl. přenesená",J598,0)</f>
        <v>0</v>
      </c>
      <c r="BH598" s="188">
        <f>IF(N598="sníž. přenesená",J598,0)</f>
        <v>0</v>
      </c>
      <c r="BI598" s="188">
        <f>IF(N598="nulová",J598,0)</f>
        <v>0</v>
      </c>
      <c r="BJ598" s="25" t="s">
        <v>82</v>
      </c>
      <c r="BK598" s="188">
        <f>ROUND(I598*H598,2)</f>
        <v>0</v>
      </c>
      <c r="BL598" s="25" t="s">
        <v>337</v>
      </c>
      <c r="BM598" s="25" t="s">
        <v>1227</v>
      </c>
    </row>
    <row r="599" spans="2:65" s="12" customFormat="1">
      <c r="B599" s="198"/>
      <c r="D599" s="190" t="s">
        <v>292</v>
      </c>
      <c r="E599" s="199" t="s">
        <v>5</v>
      </c>
      <c r="F599" s="200" t="s">
        <v>1228</v>
      </c>
      <c r="H599" s="201" t="s">
        <v>5</v>
      </c>
      <c r="I599" s="202"/>
      <c r="K599" s="399"/>
      <c r="L599" s="198"/>
      <c r="M599" s="203"/>
      <c r="N599" s="204"/>
      <c r="O599" s="204"/>
      <c r="P599" s="204"/>
      <c r="Q599" s="204"/>
      <c r="R599" s="204"/>
      <c r="S599" s="204"/>
      <c r="T599" s="205"/>
      <c r="AT599" s="201" t="s">
        <v>292</v>
      </c>
      <c r="AU599" s="201" t="s">
        <v>84</v>
      </c>
      <c r="AV599" s="12" t="s">
        <v>82</v>
      </c>
      <c r="AW599" s="12" t="s">
        <v>37</v>
      </c>
      <c r="AX599" s="12" t="s">
        <v>74</v>
      </c>
      <c r="AY599" s="201" t="s">
        <v>285</v>
      </c>
    </row>
    <row r="600" spans="2:65" s="12" customFormat="1">
      <c r="B600" s="198"/>
      <c r="D600" s="190" t="s">
        <v>292</v>
      </c>
      <c r="E600" s="199" t="s">
        <v>5</v>
      </c>
      <c r="F600" s="200" t="s">
        <v>1229</v>
      </c>
      <c r="H600" s="201" t="s">
        <v>5</v>
      </c>
      <c r="I600" s="202"/>
      <c r="K600" s="399"/>
      <c r="L600" s="198"/>
      <c r="M600" s="203"/>
      <c r="N600" s="204"/>
      <c r="O600" s="204"/>
      <c r="P600" s="204"/>
      <c r="Q600" s="204"/>
      <c r="R600" s="204"/>
      <c r="S600" s="204"/>
      <c r="T600" s="205"/>
      <c r="AT600" s="201" t="s">
        <v>292</v>
      </c>
      <c r="AU600" s="201" t="s">
        <v>84</v>
      </c>
      <c r="AV600" s="12" t="s">
        <v>82</v>
      </c>
      <c r="AW600" s="12" t="s">
        <v>37</v>
      </c>
      <c r="AX600" s="12" t="s">
        <v>74</v>
      </c>
      <c r="AY600" s="201" t="s">
        <v>285</v>
      </c>
    </row>
    <row r="601" spans="2:65" s="12" customFormat="1">
      <c r="B601" s="198"/>
      <c r="D601" s="190" t="s">
        <v>292</v>
      </c>
      <c r="E601" s="199" t="s">
        <v>5</v>
      </c>
      <c r="F601" s="200" t="s">
        <v>1230</v>
      </c>
      <c r="H601" s="201" t="s">
        <v>5</v>
      </c>
      <c r="I601" s="202"/>
      <c r="K601" s="399"/>
      <c r="L601" s="198"/>
      <c r="M601" s="203"/>
      <c r="N601" s="204"/>
      <c r="O601" s="204"/>
      <c r="P601" s="204"/>
      <c r="Q601" s="204"/>
      <c r="R601" s="204"/>
      <c r="S601" s="204"/>
      <c r="T601" s="205"/>
      <c r="AT601" s="201" t="s">
        <v>292</v>
      </c>
      <c r="AU601" s="201" t="s">
        <v>84</v>
      </c>
      <c r="AV601" s="12" t="s">
        <v>82</v>
      </c>
      <c r="AW601" s="12" t="s">
        <v>37</v>
      </c>
      <c r="AX601" s="12" t="s">
        <v>74</v>
      </c>
      <c r="AY601" s="201" t="s">
        <v>285</v>
      </c>
    </row>
    <row r="602" spans="2:65" s="11" customFormat="1">
      <c r="B602" s="189"/>
      <c r="D602" s="190" t="s">
        <v>292</v>
      </c>
      <c r="E602" s="191" t="s">
        <v>5</v>
      </c>
      <c r="F602" s="192" t="s">
        <v>74</v>
      </c>
      <c r="H602" s="193">
        <v>0</v>
      </c>
      <c r="I602" s="194"/>
      <c r="K602" s="398"/>
      <c r="L602" s="189"/>
      <c r="M602" s="195"/>
      <c r="N602" s="196"/>
      <c r="O602" s="196"/>
      <c r="P602" s="196"/>
      <c r="Q602" s="196"/>
      <c r="R602" s="196"/>
      <c r="S602" s="196"/>
      <c r="T602" s="197"/>
      <c r="AT602" s="191" t="s">
        <v>292</v>
      </c>
      <c r="AU602" s="191" t="s">
        <v>84</v>
      </c>
      <c r="AV602" s="11" t="s">
        <v>84</v>
      </c>
      <c r="AW602" s="11" t="s">
        <v>37</v>
      </c>
      <c r="AX602" s="11" t="s">
        <v>82</v>
      </c>
      <c r="AY602" s="191" t="s">
        <v>285</v>
      </c>
    </row>
    <row r="603" spans="2:65" s="10" customFormat="1" ht="14.4">
      <c r="B603" s="162"/>
      <c r="D603" s="173" t="s">
        <v>73</v>
      </c>
      <c r="E603" s="174" t="s">
        <v>1231</v>
      </c>
      <c r="F603" s="174" t="s">
        <v>1232</v>
      </c>
      <c r="I603" s="165"/>
      <c r="J603" s="175">
        <f>BK603</f>
        <v>0</v>
      </c>
      <c r="K603" s="401"/>
      <c r="L603" s="162"/>
      <c r="M603" s="167"/>
      <c r="N603" s="168"/>
      <c r="O603" s="168"/>
      <c r="P603" s="169">
        <f>SUM(P604:P613)</f>
        <v>0</v>
      </c>
      <c r="Q603" s="168"/>
      <c r="R603" s="169">
        <f>SUM(R604:R613)</f>
        <v>0</v>
      </c>
      <c r="S603" s="168"/>
      <c r="T603" s="170">
        <f>SUM(T604:T613)</f>
        <v>0</v>
      </c>
      <c r="AR603" s="163" t="s">
        <v>84</v>
      </c>
      <c r="AT603" s="171" t="s">
        <v>73</v>
      </c>
      <c r="AU603" s="171" t="s">
        <v>84</v>
      </c>
      <c r="AY603" s="163" t="s">
        <v>285</v>
      </c>
      <c r="BK603" s="172">
        <f>SUM(BK604:BK613)</f>
        <v>0</v>
      </c>
    </row>
    <row r="604" spans="2:65" s="1" customFormat="1" ht="24">
      <c r="B604" s="176"/>
      <c r="C604" s="177" t="s">
        <v>1233</v>
      </c>
      <c r="D604" s="177" t="s">
        <v>287</v>
      </c>
      <c r="E604" s="178" t="s">
        <v>1234</v>
      </c>
      <c r="F604" s="179" t="s">
        <v>1235</v>
      </c>
      <c r="G604" s="180" t="s">
        <v>318</v>
      </c>
      <c r="H604" s="181">
        <v>65</v>
      </c>
      <c r="I604" s="182"/>
      <c r="J604" s="183">
        <f t="shared" ref="J604:J613" si="100">ROUND(I604*H604,2)</f>
        <v>0</v>
      </c>
      <c r="K604" s="403" t="s">
        <v>5585</v>
      </c>
      <c r="L604" s="42"/>
      <c r="M604" s="184" t="s">
        <v>5</v>
      </c>
      <c r="N604" s="185" t="s">
        <v>45</v>
      </c>
      <c r="O604" s="43"/>
      <c r="P604" s="186">
        <f t="shared" ref="P604:P613" si="101">O604*H604</f>
        <v>0</v>
      </c>
      <c r="Q604" s="186">
        <v>0</v>
      </c>
      <c r="R604" s="186">
        <f t="shared" ref="R604:R613" si="102">Q604*H604</f>
        <v>0</v>
      </c>
      <c r="S604" s="186">
        <v>0</v>
      </c>
      <c r="T604" s="187">
        <f t="shared" ref="T604:T613" si="103">S604*H604</f>
        <v>0</v>
      </c>
      <c r="AR604" s="25" t="s">
        <v>337</v>
      </c>
      <c r="AT604" s="25" t="s">
        <v>287</v>
      </c>
      <c r="AU604" s="25" t="s">
        <v>142</v>
      </c>
      <c r="AY604" s="25" t="s">
        <v>285</v>
      </c>
      <c r="BE604" s="188">
        <f t="shared" ref="BE604:BE613" si="104">IF(N604="základní",J604,0)</f>
        <v>0</v>
      </c>
      <c r="BF604" s="188">
        <f t="shared" ref="BF604:BF613" si="105">IF(N604="snížená",J604,0)</f>
        <v>0</v>
      </c>
      <c r="BG604" s="188">
        <f t="shared" ref="BG604:BG613" si="106">IF(N604="zákl. přenesená",J604,0)</f>
        <v>0</v>
      </c>
      <c r="BH604" s="188">
        <f t="shared" ref="BH604:BH613" si="107">IF(N604="sníž. přenesená",J604,0)</f>
        <v>0</v>
      </c>
      <c r="BI604" s="188">
        <f t="shared" ref="BI604:BI613" si="108">IF(N604="nulová",J604,0)</f>
        <v>0</v>
      </c>
      <c r="BJ604" s="25" t="s">
        <v>82</v>
      </c>
      <c r="BK604" s="188">
        <f t="shared" ref="BK604:BK613" si="109">ROUND(I604*H604,2)</f>
        <v>0</v>
      </c>
      <c r="BL604" s="25" t="s">
        <v>337</v>
      </c>
      <c r="BM604" s="25" t="s">
        <v>1236</v>
      </c>
    </row>
    <row r="605" spans="2:65" s="1" customFormat="1" ht="24">
      <c r="B605" s="176"/>
      <c r="C605" s="177" t="s">
        <v>1237</v>
      </c>
      <c r="D605" s="177" t="s">
        <v>287</v>
      </c>
      <c r="E605" s="178" t="s">
        <v>1238</v>
      </c>
      <c r="F605" s="179" t="s">
        <v>1239</v>
      </c>
      <c r="G605" s="180" t="s">
        <v>318</v>
      </c>
      <c r="H605" s="181">
        <v>65</v>
      </c>
      <c r="I605" s="182"/>
      <c r="J605" s="183">
        <f t="shared" si="100"/>
        <v>0</v>
      </c>
      <c r="K605" s="403" t="s">
        <v>5585</v>
      </c>
      <c r="L605" s="42"/>
      <c r="M605" s="184" t="s">
        <v>5</v>
      </c>
      <c r="N605" s="185" t="s">
        <v>45</v>
      </c>
      <c r="O605" s="43"/>
      <c r="P605" s="186">
        <f t="shared" si="101"/>
        <v>0</v>
      </c>
      <c r="Q605" s="186">
        <v>0</v>
      </c>
      <c r="R605" s="186">
        <f t="shared" si="102"/>
        <v>0</v>
      </c>
      <c r="S605" s="186">
        <v>0</v>
      </c>
      <c r="T605" s="187">
        <f t="shared" si="103"/>
        <v>0</v>
      </c>
      <c r="AR605" s="25" t="s">
        <v>337</v>
      </c>
      <c r="AT605" s="25" t="s">
        <v>287</v>
      </c>
      <c r="AU605" s="25" t="s">
        <v>142</v>
      </c>
      <c r="AY605" s="25" t="s">
        <v>285</v>
      </c>
      <c r="BE605" s="188">
        <f t="shared" si="104"/>
        <v>0</v>
      </c>
      <c r="BF605" s="188">
        <f t="shared" si="105"/>
        <v>0</v>
      </c>
      <c r="BG605" s="188">
        <f t="shared" si="106"/>
        <v>0</v>
      </c>
      <c r="BH605" s="188">
        <f t="shared" si="107"/>
        <v>0</v>
      </c>
      <c r="BI605" s="188">
        <f t="shared" si="108"/>
        <v>0</v>
      </c>
      <c r="BJ605" s="25" t="s">
        <v>82</v>
      </c>
      <c r="BK605" s="188">
        <f t="shared" si="109"/>
        <v>0</v>
      </c>
      <c r="BL605" s="25" t="s">
        <v>337</v>
      </c>
      <c r="BM605" s="25" t="s">
        <v>1240</v>
      </c>
    </row>
    <row r="606" spans="2:65" s="1" customFormat="1" ht="24">
      <c r="B606" s="176"/>
      <c r="C606" s="177" t="s">
        <v>1241</v>
      </c>
      <c r="D606" s="177" t="s">
        <v>287</v>
      </c>
      <c r="E606" s="178" t="s">
        <v>1242</v>
      </c>
      <c r="F606" s="179" t="s">
        <v>1243</v>
      </c>
      <c r="G606" s="180" t="s">
        <v>318</v>
      </c>
      <c r="H606" s="181">
        <v>52</v>
      </c>
      <c r="I606" s="182"/>
      <c r="J606" s="183">
        <f t="shared" si="100"/>
        <v>0</v>
      </c>
      <c r="K606" s="403" t="s">
        <v>5585</v>
      </c>
      <c r="L606" s="42"/>
      <c r="M606" s="184" t="s">
        <v>5</v>
      </c>
      <c r="N606" s="185" t="s">
        <v>45</v>
      </c>
      <c r="O606" s="43"/>
      <c r="P606" s="186">
        <f t="shared" si="101"/>
        <v>0</v>
      </c>
      <c r="Q606" s="186">
        <v>0</v>
      </c>
      <c r="R606" s="186">
        <f t="shared" si="102"/>
        <v>0</v>
      </c>
      <c r="S606" s="186">
        <v>0</v>
      </c>
      <c r="T606" s="187">
        <f t="shared" si="103"/>
        <v>0</v>
      </c>
      <c r="AR606" s="25" t="s">
        <v>337</v>
      </c>
      <c r="AT606" s="25" t="s">
        <v>287</v>
      </c>
      <c r="AU606" s="25" t="s">
        <v>142</v>
      </c>
      <c r="AY606" s="25" t="s">
        <v>285</v>
      </c>
      <c r="BE606" s="188">
        <f t="shared" si="104"/>
        <v>0</v>
      </c>
      <c r="BF606" s="188">
        <f t="shared" si="105"/>
        <v>0</v>
      </c>
      <c r="BG606" s="188">
        <f t="shared" si="106"/>
        <v>0</v>
      </c>
      <c r="BH606" s="188">
        <f t="shared" si="107"/>
        <v>0</v>
      </c>
      <c r="BI606" s="188">
        <f t="shared" si="108"/>
        <v>0</v>
      </c>
      <c r="BJ606" s="25" t="s">
        <v>82</v>
      </c>
      <c r="BK606" s="188">
        <f t="shared" si="109"/>
        <v>0</v>
      </c>
      <c r="BL606" s="25" t="s">
        <v>337</v>
      </c>
      <c r="BM606" s="25" t="s">
        <v>1244</v>
      </c>
    </row>
    <row r="607" spans="2:65" s="1" customFormat="1" ht="24">
      <c r="B607" s="176"/>
      <c r="C607" s="177" t="s">
        <v>1245</v>
      </c>
      <c r="D607" s="177" t="s">
        <v>287</v>
      </c>
      <c r="E607" s="178" t="s">
        <v>1246</v>
      </c>
      <c r="F607" s="179" t="s">
        <v>1247</v>
      </c>
      <c r="G607" s="180" t="s">
        <v>318</v>
      </c>
      <c r="H607" s="181">
        <v>54</v>
      </c>
      <c r="I607" s="182"/>
      <c r="J607" s="183">
        <f t="shared" si="100"/>
        <v>0</v>
      </c>
      <c r="K607" s="403" t="s">
        <v>5585</v>
      </c>
      <c r="L607" s="42"/>
      <c r="M607" s="184" t="s">
        <v>5</v>
      </c>
      <c r="N607" s="185" t="s">
        <v>45</v>
      </c>
      <c r="O607" s="43"/>
      <c r="P607" s="186">
        <f t="shared" si="101"/>
        <v>0</v>
      </c>
      <c r="Q607" s="186">
        <v>0</v>
      </c>
      <c r="R607" s="186">
        <f t="shared" si="102"/>
        <v>0</v>
      </c>
      <c r="S607" s="186">
        <v>0</v>
      </c>
      <c r="T607" s="187">
        <f t="shared" si="103"/>
        <v>0</v>
      </c>
      <c r="AR607" s="25" t="s">
        <v>337</v>
      </c>
      <c r="AT607" s="25" t="s">
        <v>287</v>
      </c>
      <c r="AU607" s="25" t="s">
        <v>142</v>
      </c>
      <c r="AY607" s="25" t="s">
        <v>285</v>
      </c>
      <c r="BE607" s="188">
        <f t="shared" si="104"/>
        <v>0</v>
      </c>
      <c r="BF607" s="188">
        <f t="shared" si="105"/>
        <v>0</v>
      </c>
      <c r="BG607" s="188">
        <f t="shared" si="106"/>
        <v>0</v>
      </c>
      <c r="BH607" s="188">
        <f t="shared" si="107"/>
        <v>0</v>
      </c>
      <c r="BI607" s="188">
        <f t="shared" si="108"/>
        <v>0</v>
      </c>
      <c r="BJ607" s="25" t="s">
        <v>82</v>
      </c>
      <c r="BK607" s="188">
        <f t="shared" si="109"/>
        <v>0</v>
      </c>
      <c r="BL607" s="25" t="s">
        <v>337</v>
      </c>
      <c r="BM607" s="25" t="s">
        <v>1248</v>
      </c>
    </row>
    <row r="608" spans="2:65" s="1" customFormat="1" ht="24">
      <c r="B608" s="176"/>
      <c r="C608" s="177" t="s">
        <v>1249</v>
      </c>
      <c r="D608" s="177" t="s">
        <v>287</v>
      </c>
      <c r="E608" s="178" t="s">
        <v>1250</v>
      </c>
      <c r="F608" s="179" t="s">
        <v>1251</v>
      </c>
      <c r="G608" s="180" t="s">
        <v>318</v>
      </c>
      <c r="H608" s="181">
        <v>6</v>
      </c>
      <c r="I608" s="182"/>
      <c r="J608" s="183">
        <f t="shared" si="100"/>
        <v>0</v>
      </c>
      <c r="K608" s="403" t="s">
        <v>5585</v>
      </c>
      <c r="L608" s="42"/>
      <c r="M608" s="184" t="s">
        <v>5</v>
      </c>
      <c r="N608" s="185" t="s">
        <v>45</v>
      </c>
      <c r="O608" s="43"/>
      <c r="P608" s="186">
        <f t="shared" si="101"/>
        <v>0</v>
      </c>
      <c r="Q608" s="186">
        <v>0</v>
      </c>
      <c r="R608" s="186">
        <f t="shared" si="102"/>
        <v>0</v>
      </c>
      <c r="S608" s="186">
        <v>0</v>
      </c>
      <c r="T608" s="187">
        <f t="shared" si="103"/>
        <v>0</v>
      </c>
      <c r="AR608" s="25" t="s">
        <v>337</v>
      </c>
      <c r="AT608" s="25" t="s">
        <v>287</v>
      </c>
      <c r="AU608" s="25" t="s">
        <v>142</v>
      </c>
      <c r="AY608" s="25" t="s">
        <v>285</v>
      </c>
      <c r="BE608" s="188">
        <f t="shared" si="104"/>
        <v>0</v>
      </c>
      <c r="BF608" s="188">
        <f t="shared" si="105"/>
        <v>0</v>
      </c>
      <c r="BG608" s="188">
        <f t="shared" si="106"/>
        <v>0</v>
      </c>
      <c r="BH608" s="188">
        <f t="shared" si="107"/>
        <v>0</v>
      </c>
      <c r="BI608" s="188">
        <f t="shared" si="108"/>
        <v>0</v>
      </c>
      <c r="BJ608" s="25" t="s">
        <v>82</v>
      </c>
      <c r="BK608" s="188">
        <f t="shared" si="109"/>
        <v>0</v>
      </c>
      <c r="BL608" s="25" t="s">
        <v>337</v>
      </c>
      <c r="BM608" s="25" t="s">
        <v>1252</v>
      </c>
    </row>
    <row r="609" spans="2:65" s="1" customFormat="1">
      <c r="B609" s="176"/>
      <c r="C609" s="230" t="s">
        <v>1253</v>
      </c>
      <c r="D609" s="230" t="s">
        <v>757</v>
      </c>
      <c r="E609" s="231" t="s">
        <v>1254</v>
      </c>
      <c r="F609" s="232" t="s">
        <v>1255</v>
      </c>
      <c r="G609" s="233" t="s">
        <v>318</v>
      </c>
      <c r="H609" s="234">
        <v>65</v>
      </c>
      <c r="I609" s="235"/>
      <c r="J609" s="236">
        <f t="shared" si="100"/>
        <v>0</v>
      </c>
      <c r="K609" s="407" t="s">
        <v>5584</v>
      </c>
      <c r="L609" s="237"/>
      <c r="M609" s="238" t="s">
        <v>5</v>
      </c>
      <c r="N609" s="239" t="s">
        <v>45</v>
      </c>
      <c r="O609" s="43"/>
      <c r="P609" s="186">
        <f t="shared" si="101"/>
        <v>0</v>
      </c>
      <c r="Q609" s="186">
        <v>0</v>
      </c>
      <c r="R609" s="186">
        <f t="shared" si="102"/>
        <v>0</v>
      </c>
      <c r="S609" s="186">
        <v>0</v>
      </c>
      <c r="T609" s="187">
        <f t="shared" si="103"/>
        <v>0</v>
      </c>
      <c r="AR609" s="25" t="s">
        <v>401</v>
      </c>
      <c r="AT609" s="25" t="s">
        <v>757</v>
      </c>
      <c r="AU609" s="25" t="s">
        <v>142</v>
      </c>
      <c r="AY609" s="25" t="s">
        <v>285</v>
      </c>
      <c r="BE609" s="188">
        <f t="shared" si="104"/>
        <v>0</v>
      </c>
      <c r="BF609" s="188">
        <f t="shared" si="105"/>
        <v>0</v>
      </c>
      <c r="BG609" s="188">
        <f t="shared" si="106"/>
        <v>0</v>
      </c>
      <c r="BH609" s="188">
        <f t="shared" si="107"/>
        <v>0</v>
      </c>
      <c r="BI609" s="188">
        <f t="shared" si="108"/>
        <v>0</v>
      </c>
      <c r="BJ609" s="25" t="s">
        <v>82</v>
      </c>
      <c r="BK609" s="188">
        <f t="shared" si="109"/>
        <v>0</v>
      </c>
      <c r="BL609" s="25" t="s">
        <v>337</v>
      </c>
      <c r="BM609" s="25" t="s">
        <v>1256</v>
      </c>
    </row>
    <row r="610" spans="2:65" s="1" customFormat="1">
      <c r="B610" s="176"/>
      <c r="C610" s="230" t="s">
        <v>1257</v>
      </c>
      <c r="D610" s="230" t="s">
        <v>757</v>
      </c>
      <c r="E610" s="231" t="s">
        <v>1258</v>
      </c>
      <c r="F610" s="232" t="s">
        <v>1259</v>
      </c>
      <c r="G610" s="233" t="s">
        <v>318</v>
      </c>
      <c r="H610" s="234">
        <v>65</v>
      </c>
      <c r="I610" s="235"/>
      <c r="J610" s="236">
        <f t="shared" si="100"/>
        <v>0</v>
      </c>
      <c r="K610" s="407" t="s">
        <v>5584</v>
      </c>
      <c r="L610" s="237"/>
      <c r="M610" s="238" t="s">
        <v>5</v>
      </c>
      <c r="N610" s="239" t="s">
        <v>45</v>
      </c>
      <c r="O610" s="43"/>
      <c r="P610" s="186">
        <f t="shared" si="101"/>
        <v>0</v>
      </c>
      <c r="Q610" s="186">
        <v>0</v>
      </c>
      <c r="R610" s="186">
        <f t="shared" si="102"/>
        <v>0</v>
      </c>
      <c r="S610" s="186">
        <v>0</v>
      </c>
      <c r="T610" s="187">
        <f t="shared" si="103"/>
        <v>0</v>
      </c>
      <c r="AR610" s="25" t="s">
        <v>401</v>
      </c>
      <c r="AT610" s="25" t="s">
        <v>757</v>
      </c>
      <c r="AU610" s="25" t="s">
        <v>142</v>
      </c>
      <c r="AY610" s="25" t="s">
        <v>285</v>
      </c>
      <c r="BE610" s="188">
        <f t="shared" si="104"/>
        <v>0</v>
      </c>
      <c r="BF610" s="188">
        <f t="shared" si="105"/>
        <v>0</v>
      </c>
      <c r="BG610" s="188">
        <f t="shared" si="106"/>
        <v>0</v>
      </c>
      <c r="BH610" s="188">
        <f t="shared" si="107"/>
        <v>0</v>
      </c>
      <c r="BI610" s="188">
        <f t="shared" si="108"/>
        <v>0</v>
      </c>
      <c r="BJ610" s="25" t="s">
        <v>82</v>
      </c>
      <c r="BK610" s="188">
        <f t="shared" si="109"/>
        <v>0</v>
      </c>
      <c r="BL610" s="25" t="s">
        <v>337</v>
      </c>
      <c r="BM610" s="25" t="s">
        <v>1260</v>
      </c>
    </row>
    <row r="611" spans="2:65" s="1" customFormat="1">
      <c r="B611" s="176"/>
      <c r="C611" s="230" t="s">
        <v>1261</v>
      </c>
      <c r="D611" s="230" t="s">
        <v>757</v>
      </c>
      <c r="E611" s="231" t="s">
        <v>1262</v>
      </c>
      <c r="F611" s="232" t="s">
        <v>1263</v>
      </c>
      <c r="G611" s="233" t="s">
        <v>318</v>
      </c>
      <c r="H611" s="234">
        <v>52</v>
      </c>
      <c r="I611" s="235"/>
      <c r="J611" s="236">
        <f t="shared" si="100"/>
        <v>0</v>
      </c>
      <c r="K611" s="407" t="s">
        <v>5584</v>
      </c>
      <c r="L611" s="237"/>
      <c r="M611" s="238" t="s">
        <v>5</v>
      </c>
      <c r="N611" s="239" t="s">
        <v>45</v>
      </c>
      <c r="O611" s="43"/>
      <c r="P611" s="186">
        <f t="shared" si="101"/>
        <v>0</v>
      </c>
      <c r="Q611" s="186">
        <v>0</v>
      </c>
      <c r="R611" s="186">
        <f t="shared" si="102"/>
        <v>0</v>
      </c>
      <c r="S611" s="186">
        <v>0</v>
      </c>
      <c r="T611" s="187">
        <f t="shared" si="103"/>
        <v>0</v>
      </c>
      <c r="AR611" s="25" t="s">
        <v>401</v>
      </c>
      <c r="AT611" s="25" t="s">
        <v>757</v>
      </c>
      <c r="AU611" s="25" t="s">
        <v>142</v>
      </c>
      <c r="AY611" s="25" t="s">
        <v>285</v>
      </c>
      <c r="BE611" s="188">
        <f t="shared" si="104"/>
        <v>0</v>
      </c>
      <c r="BF611" s="188">
        <f t="shared" si="105"/>
        <v>0</v>
      </c>
      <c r="BG611" s="188">
        <f t="shared" si="106"/>
        <v>0</v>
      </c>
      <c r="BH611" s="188">
        <f t="shared" si="107"/>
        <v>0</v>
      </c>
      <c r="BI611" s="188">
        <f t="shared" si="108"/>
        <v>0</v>
      </c>
      <c r="BJ611" s="25" t="s">
        <v>82</v>
      </c>
      <c r="BK611" s="188">
        <f t="shared" si="109"/>
        <v>0</v>
      </c>
      <c r="BL611" s="25" t="s">
        <v>337</v>
      </c>
      <c r="BM611" s="25" t="s">
        <v>1264</v>
      </c>
    </row>
    <row r="612" spans="2:65" s="1" customFormat="1">
      <c r="B612" s="176"/>
      <c r="C612" s="230" t="s">
        <v>1265</v>
      </c>
      <c r="D612" s="230" t="s">
        <v>757</v>
      </c>
      <c r="E612" s="231" t="s">
        <v>1266</v>
      </c>
      <c r="F612" s="232" t="s">
        <v>1267</v>
      </c>
      <c r="G612" s="233" t="s">
        <v>318</v>
      </c>
      <c r="H612" s="234">
        <v>54</v>
      </c>
      <c r="I612" s="235"/>
      <c r="J612" s="236">
        <f t="shared" si="100"/>
        <v>0</v>
      </c>
      <c r="K612" s="407" t="s">
        <v>5584</v>
      </c>
      <c r="L612" s="237"/>
      <c r="M612" s="238" t="s">
        <v>5</v>
      </c>
      <c r="N612" s="239" t="s">
        <v>45</v>
      </c>
      <c r="O612" s="43"/>
      <c r="P612" s="186">
        <f t="shared" si="101"/>
        <v>0</v>
      </c>
      <c r="Q612" s="186">
        <v>0</v>
      </c>
      <c r="R612" s="186">
        <f t="shared" si="102"/>
        <v>0</v>
      </c>
      <c r="S612" s="186">
        <v>0</v>
      </c>
      <c r="T612" s="187">
        <f t="shared" si="103"/>
        <v>0</v>
      </c>
      <c r="AR612" s="25" t="s">
        <v>401</v>
      </c>
      <c r="AT612" s="25" t="s">
        <v>757</v>
      </c>
      <c r="AU612" s="25" t="s">
        <v>142</v>
      </c>
      <c r="AY612" s="25" t="s">
        <v>285</v>
      </c>
      <c r="BE612" s="188">
        <f t="shared" si="104"/>
        <v>0</v>
      </c>
      <c r="BF612" s="188">
        <f t="shared" si="105"/>
        <v>0</v>
      </c>
      <c r="BG612" s="188">
        <f t="shared" si="106"/>
        <v>0</v>
      </c>
      <c r="BH612" s="188">
        <f t="shared" si="107"/>
        <v>0</v>
      </c>
      <c r="BI612" s="188">
        <f t="shared" si="108"/>
        <v>0</v>
      </c>
      <c r="BJ612" s="25" t="s">
        <v>82</v>
      </c>
      <c r="BK612" s="188">
        <f t="shared" si="109"/>
        <v>0</v>
      </c>
      <c r="BL612" s="25" t="s">
        <v>337</v>
      </c>
      <c r="BM612" s="25" t="s">
        <v>1268</v>
      </c>
    </row>
    <row r="613" spans="2:65" s="1" customFormat="1">
      <c r="B613" s="176"/>
      <c r="C613" s="230" t="s">
        <v>1269</v>
      </c>
      <c r="D613" s="230" t="s">
        <v>757</v>
      </c>
      <c r="E613" s="231" t="s">
        <v>1270</v>
      </c>
      <c r="F613" s="232" t="s">
        <v>1271</v>
      </c>
      <c r="G613" s="233" t="s">
        <v>318</v>
      </c>
      <c r="H613" s="234">
        <v>6</v>
      </c>
      <c r="I613" s="235"/>
      <c r="J613" s="236">
        <f t="shared" si="100"/>
        <v>0</v>
      </c>
      <c r="K613" s="407" t="s">
        <v>5584</v>
      </c>
      <c r="L613" s="237"/>
      <c r="M613" s="238" t="s">
        <v>5</v>
      </c>
      <c r="N613" s="239" t="s">
        <v>45</v>
      </c>
      <c r="O613" s="43"/>
      <c r="P613" s="186">
        <f t="shared" si="101"/>
        <v>0</v>
      </c>
      <c r="Q613" s="186">
        <v>0</v>
      </c>
      <c r="R613" s="186">
        <f t="shared" si="102"/>
        <v>0</v>
      </c>
      <c r="S613" s="186">
        <v>0</v>
      </c>
      <c r="T613" s="187">
        <f t="shared" si="103"/>
        <v>0</v>
      </c>
      <c r="AR613" s="25" t="s">
        <v>401</v>
      </c>
      <c r="AT613" s="25" t="s">
        <v>757</v>
      </c>
      <c r="AU613" s="25" t="s">
        <v>142</v>
      </c>
      <c r="AY613" s="25" t="s">
        <v>285</v>
      </c>
      <c r="BE613" s="188">
        <f t="shared" si="104"/>
        <v>0</v>
      </c>
      <c r="BF613" s="188">
        <f t="shared" si="105"/>
        <v>0</v>
      </c>
      <c r="BG613" s="188">
        <f t="shared" si="106"/>
        <v>0</v>
      </c>
      <c r="BH613" s="188">
        <f t="shared" si="107"/>
        <v>0</v>
      </c>
      <c r="BI613" s="188">
        <f t="shared" si="108"/>
        <v>0</v>
      </c>
      <c r="BJ613" s="25" t="s">
        <v>82</v>
      </c>
      <c r="BK613" s="188">
        <f t="shared" si="109"/>
        <v>0</v>
      </c>
      <c r="BL613" s="25" t="s">
        <v>337</v>
      </c>
      <c r="BM613" s="25" t="s">
        <v>1272</v>
      </c>
    </row>
    <row r="614" spans="2:65" s="10" customFormat="1" ht="14.4">
      <c r="B614" s="162"/>
      <c r="D614" s="173" t="s">
        <v>73</v>
      </c>
      <c r="E614" s="174" t="s">
        <v>1273</v>
      </c>
      <c r="F614" s="174" t="s">
        <v>1274</v>
      </c>
      <c r="I614" s="165"/>
      <c r="J614" s="175">
        <f>BK614</f>
        <v>0</v>
      </c>
      <c r="K614" s="401"/>
      <c r="L614" s="162"/>
      <c r="M614" s="167"/>
      <c r="N614" s="168"/>
      <c r="O614" s="168"/>
      <c r="P614" s="169">
        <f>SUM(P615:P625)</f>
        <v>0</v>
      </c>
      <c r="Q614" s="168"/>
      <c r="R614" s="169">
        <f>SUM(R615:R625)</f>
        <v>0</v>
      </c>
      <c r="S614" s="168"/>
      <c r="T614" s="170">
        <f>SUM(T615:T625)</f>
        <v>0</v>
      </c>
      <c r="AR614" s="163" t="s">
        <v>84</v>
      </c>
      <c r="AT614" s="171" t="s">
        <v>73</v>
      </c>
      <c r="AU614" s="171" t="s">
        <v>84</v>
      </c>
      <c r="AY614" s="163" t="s">
        <v>285</v>
      </c>
      <c r="BK614" s="172">
        <f>SUM(BK615:BK625)</f>
        <v>0</v>
      </c>
    </row>
    <row r="615" spans="2:65" s="1" customFormat="1" ht="24">
      <c r="B615" s="176"/>
      <c r="C615" s="177" t="s">
        <v>1275</v>
      </c>
      <c r="D615" s="177" t="s">
        <v>287</v>
      </c>
      <c r="E615" s="178" t="s">
        <v>1276</v>
      </c>
      <c r="F615" s="179" t="s">
        <v>1277</v>
      </c>
      <c r="G615" s="180" t="s">
        <v>833</v>
      </c>
      <c r="H615" s="181">
        <v>1</v>
      </c>
      <c r="I615" s="182"/>
      <c r="J615" s="183">
        <f t="shared" ref="J615:J625" si="110">ROUND(I615*H615,2)</f>
        <v>0</v>
      </c>
      <c r="K615" s="403" t="s">
        <v>5585</v>
      </c>
      <c r="L615" s="42"/>
      <c r="M615" s="184" t="s">
        <v>5</v>
      </c>
      <c r="N615" s="185" t="s">
        <v>45</v>
      </c>
      <c r="O615" s="43"/>
      <c r="P615" s="186">
        <f t="shared" ref="P615:P625" si="111">O615*H615</f>
        <v>0</v>
      </c>
      <c r="Q615" s="186">
        <v>0</v>
      </c>
      <c r="R615" s="186">
        <f t="shared" ref="R615:R625" si="112">Q615*H615</f>
        <v>0</v>
      </c>
      <c r="S615" s="186">
        <v>0</v>
      </c>
      <c r="T615" s="187">
        <f t="shared" ref="T615:T625" si="113">S615*H615</f>
        <v>0</v>
      </c>
      <c r="AR615" s="25" t="s">
        <v>337</v>
      </c>
      <c r="AT615" s="25" t="s">
        <v>287</v>
      </c>
      <c r="AU615" s="25" t="s">
        <v>142</v>
      </c>
      <c r="AY615" s="25" t="s">
        <v>285</v>
      </c>
      <c r="BE615" s="188">
        <f t="shared" ref="BE615:BE625" si="114">IF(N615="základní",J615,0)</f>
        <v>0</v>
      </c>
      <c r="BF615" s="188">
        <f t="shared" ref="BF615:BF625" si="115">IF(N615="snížená",J615,0)</f>
        <v>0</v>
      </c>
      <c r="BG615" s="188">
        <f t="shared" ref="BG615:BG625" si="116">IF(N615="zákl. přenesená",J615,0)</f>
        <v>0</v>
      </c>
      <c r="BH615" s="188">
        <f t="shared" ref="BH615:BH625" si="117">IF(N615="sníž. přenesená",J615,0)</f>
        <v>0</v>
      </c>
      <c r="BI615" s="188">
        <f t="shared" ref="BI615:BI625" si="118">IF(N615="nulová",J615,0)</f>
        <v>0</v>
      </c>
      <c r="BJ615" s="25" t="s">
        <v>82</v>
      </c>
      <c r="BK615" s="188">
        <f t="shared" ref="BK615:BK625" si="119">ROUND(I615*H615,2)</f>
        <v>0</v>
      </c>
      <c r="BL615" s="25" t="s">
        <v>337</v>
      </c>
      <c r="BM615" s="25" t="s">
        <v>1278</v>
      </c>
    </row>
    <row r="616" spans="2:65" s="1" customFormat="1" ht="24">
      <c r="B616" s="176"/>
      <c r="C616" s="177" t="s">
        <v>1279</v>
      </c>
      <c r="D616" s="177" t="s">
        <v>287</v>
      </c>
      <c r="E616" s="178" t="s">
        <v>1280</v>
      </c>
      <c r="F616" s="179" t="s">
        <v>1281</v>
      </c>
      <c r="G616" s="180" t="s">
        <v>833</v>
      </c>
      <c r="H616" s="181">
        <v>1</v>
      </c>
      <c r="I616" s="182"/>
      <c r="J616" s="183">
        <f t="shared" si="110"/>
        <v>0</v>
      </c>
      <c r="K616" s="403" t="s">
        <v>5585</v>
      </c>
      <c r="L616" s="42"/>
      <c r="M616" s="184" t="s">
        <v>5</v>
      </c>
      <c r="N616" s="185" t="s">
        <v>45</v>
      </c>
      <c r="O616" s="43"/>
      <c r="P616" s="186">
        <f t="shared" si="111"/>
        <v>0</v>
      </c>
      <c r="Q616" s="186">
        <v>0</v>
      </c>
      <c r="R616" s="186">
        <f t="shared" si="112"/>
        <v>0</v>
      </c>
      <c r="S616" s="186">
        <v>0</v>
      </c>
      <c r="T616" s="187">
        <f t="shared" si="113"/>
        <v>0</v>
      </c>
      <c r="AR616" s="25" t="s">
        <v>337</v>
      </c>
      <c r="AT616" s="25" t="s">
        <v>287</v>
      </c>
      <c r="AU616" s="25" t="s">
        <v>142</v>
      </c>
      <c r="AY616" s="25" t="s">
        <v>285</v>
      </c>
      <c r="BE616" s="188">
        <f t="shared" si="114"/>
        <v>0</v>
      </c>
      <c r="BF616" s="188">
        <f t="shared" si="115"/>
        <v>0</v>
      </c>
      <c r="BG616" s="188">
        <f t="shared" si="116"/>
        <v>0</v>
      </c>
      <c r="BH616" s="188">
        <f t="shared" si="117"/>
        <v>0</v>
      </c>
      <c r="BI616" s="188">
        <f t="shared" si="118"/>
        <v>0</v>
      </c>
      <c r="BJ616" s="25" t="s">
        <v>82</v>
      </c>
      <c r="BK616" s="188">
        <f t="shared" si="119"/>
        <v>0</v>
      </c>
      <c r="BL616" s="25" t="s">
        <v>337</v>
      </c>
      <c r="BM616" s="25" t="s">
        <v>1282</v>
      </c>
    </row>
    <row r="617" spans="2:65" s="1" customFormat="1" ht="24">
      <c r="B617" s="176"/>
      <c r="C617" s="177" t="s">
        <v>1283</v>
      </c>
      <c r="D617" s="177" t="s">
        <v>287</v>
      </c>
      <c r="E617" s="178" t="s">
        <v>1284</v>
      </c>
      <c r="F617" s="179" t="s">
        <v>1285</v>
      </c>
      <c r="G617" s="180" t="s">
        <v>833</v>
      </c>
      <c r="H617" s="181">
        <v>1</v>
      </c>
      <c r="I617" s="182"/>
      <c r="J617" s="183">
        <f t="shared" si="110"/>
        <v>0</v>
      </c>
      <c r="K617" s="403" t="s">
        <v>5585</v>
      </c>
      <c r="L617" s="42"/>
      <c r="M617" s="184" t="s">
        <v>5</v>
      </c>
      <c r="N617" s="185" t="s">
        <v>45</v>
      </c>
      <c r="O617" s="43"/>
      <c r="P617" s="186">
        <f t="shared" si="111"/>
        <v>0</v>
      </c>
      <c r="Q617" s="186">
        <v>0</v>
      </c>
      <c r="R617" s="186">
        <f t="shared" si="112"/>
        <v>0</v>
      </c>
      <c r="S617" s="186">
        <v>0</v>
      </c>
      <c r="T617" s="187">
        <f t="shared" si="113"/>
        <v>0</v>
      </c>
      <c r="AR617" s="25" t="s">
        <v>337</v>
      </c>
      <c r="AT617" s="25" t="s">
        <v>287</v>
      </c>
      <c r="AU617" s="25" t="s">
        <v>142</v>
      </c>
      <c r="AY617" s="25" t="s">
        <v>285</v>
      </c>
      <c r="BE617" s="188">
        <f t="shared" si="114"/>
        <v>0</v>
      </c>
      <c r="BF617" s="188">
        <f t="shared" si="115"/>
        <v>0</v>
      </c>
      <c r="BG617" s="188">
        <f t="shared" si="116"/>
        <v>0</v>
      </c>
      <c r="BH617" s="188">
        <f t="shared" si="117"/>
        <v>0</v>
      </c>
      <c r="BI617" s="188">
        <f t="shared" si="118"/>
        <v>0</v>
      </c>
      <c r="BJ617" s="25" t="s">
        <v>82</v>
      </c>
      <c r="BK617" s="188">
        <f t="shared" si="119"/>
        <v>0</v>
      </c>
      <c r="BL617" s="25" t="s">
        <v>337</v>
      </c>
      <c r="BM617" s="25" t="s">
        <v>1286</v>
      </c>
    </row>
    <row r="618" spans="2:65" s="1" customFormat="1" ht="24">
      <c r="B618" s="176"/>
      <c r="C618" s="177" t="s">
        <v>1287</v>
      </c>
      <c r="D618" s="177" t="s">
        <v>287</v>
      </c>
      <c r="E618" s="178" t="s">
        <v>1288</v>
      </c>
      <c r="F618" s="179" t="s">
        <v>1289</v>
      </c>
      <c r="G618" s="180" t="s">
        <v>328</v>
      </c>
      <c r="H618" s="181">
        <v>100</v>
      </c>
      <c r="I618" s="182"/>
      <c r="J618" s="183">
        <f t="shared" si="110"/>
        <v>0</v>
      </c>
      <c r="K618" s="403" t="s">
        <v>5585</v>
      </c>
      <c r="L618" s="42"/>
      <c r="M618" s="184" t="s">
        <v>5</v>
      </c>
      <c r="N618" s="185" t="s">
        <v>45</v>
      </c>
      <c r="O618" s="43"/>
      <c r="P618" s="186">
        <f t="shared" si="111"/>
        <v>0</v>
      </c>
      <c r="Q618" s="186">
        <v>0</v>
      </c>
      <c r="R618" s="186">
        <f t="shared" si="112"/>
        <v>0</v>
      </c>
      <c r="S618" s="186">
        <v>0</v>
      </c>
      <c r="T618" s="187">
        <f t="shared" si="113"/>
        <v>0</v>
      </c>
      <c r="AR618" s="25" t="s">
        <v>337</v>
      </c>
      <c r="AT618" s="25" t="s">
        <v>287</v>
      </c>
      <c r="AU618" s="25" t="s">
        <v>142</v>
      </c>
      <c r="AY618" s="25" t="s">
        <v>285</v>
      </c>
      <c r="BE618" s="188">
        <f t="shared" si="114"/>
        <v>0</v>
      </c>
      <c r="BF618" s="188">
        <f t="shared" si="115"/>
        <v>0</v>
      </c>
      <c r="BG618" s="188">
        <f t="shared" si="116"/>
        <v>0</v>
      </c>
      <c r="BH618" s="188">
        <f t="shared" si="117"/>
        <v>0</v>
      </c>
      <c r="BI618" s="188">
        <f t="shared" si="118"/>
        <v>0</v>
      </c>
      <c r="BJ618" s="25" t="s">
        <v>82</v>
      </c>
      <c r="BK618" s="188">
        <f t="shared" si="119"/>
        <v>0</v>
      </c>
      <c r="BL618" s="25" t="s">
        <v>337</v>
      </c>
      <c r="BM618" s="25" t="s">
        <v>1290</v>
      </c>
    </row>
    <row r="619" spans="2:65" s="1" customFormat="1" ht="24">
      <c r="B619" s="176"/>
      <c r="C619" s="177" t="s">
        <v>145</v>
      </c>
      <c r="D619" s="177" t="s">
        <v>287</v>
      </c>
      <c r="E619" s="178" t="s">
        <v>1291</v>
      </c>
      <c r="F619" s="179" t="s">
        <v>1292</v>
      </c>
      <c r="G619" s="180" t="s">
        <v>494</v>
      </c>
      <c r="H619" s="181">
        <v>1</v>
      </c>
      <c r="I619" s="182"/>
      <c r="J619" s="183">
        <f t="shared" si="110"/>
        <v>0</v>
      </c>
      <c r="K619" s="403" t="s">
        <v>5584</v>
      </c>
      <c r="L619" s="42"/>
      <c r="M619" s="184" t="s">
        <v>5</v>
      </c>
      <c r="N619" s="185" t="s">
        <v>45</v>
      </c>
      <c r="O619" s="43"/>
      <c r="P619" s="186">
        <f t="shared" si="111"/>
        <v>0</v>
      </c>
      <c r="Q619" s="186">
        <v>0</v>
      </c>
      <c r="R619" s="186">
        <f t="shared" si="112"/>
        <v>0</v>
      </c>
      <c r="S619" s="186">
        <v>0</v>
      </c>
      <c r="T619" s="187">
        <f t="shared" si="113"/>
        <v>0</v>
      </c>
      <c r="AR619" s="25" t="s">
        <v>337</v>
      </c>
      <c r="AT619" s="25" t="s">
        <v>287</v>
      </c>
      <c r="AU619" s="25" t="s">
        <v>142</v>
      </c>
      <c r="AY619" s="25" t="s">
        <v>285</v>
      </c>
      <c r="BE619" s="188">
        <f t="shared" si="114"/>
        <v>0</v>
      </c>
      <c r="BF619" s="188">
        <f t="shared" si="115"/>
        <v>0</v>
      </c>
      <c r="BG619" s="188">
        <f t="shared" si="116"/>
        <v>0</v>
      </c>
      <c r="BH619" s="188">
        <f t="shared" si="117"/>
        <v>0</v>
      </c>
      <c r="BI619" s="188">
        <f t="shared" si="118"/>
        <v>0</v>
      </c>
      <c r="BJ619" s="25" t="s">
        <v>82</v>
      </c>
      <c r="BK619" s="188">
        <f t="shared" si="119"/>
        <v>0</v>
      </c>
      <c r="BL619" s="25" t="s">
        <v>337</v>
      </c>
      <c r="BM619" s="25" t="s">
        <v>1293</v>
      </c>
    </row>
    <row r="620" spans="2:65" s="1" customFormat="1">
      <c r="B620" s="176"/>
      <c r="C620" s="177" t="s">
        <v>1294</v>
      </c>
      <c r="D620" s="177" t="s">
        <v>287</v>
      </c>
      <c r="E620" s="178" t="s">
        <v>1295</v>
      </c>
      <c r="F620" s="179" t="s">
        <v>1296</v>
      </c>
      <c r="G620" s="180" t="s">
        <v>833</v>
      </c>
      <c r="H620" s="181">
        <v>1</v>
      </c>
      <c r="I620" s="182"/>
      <c r="J620" s="183">
        <f t="shared" si="110"/>
        <v>0</v>
      </c>
      <c r="K620" s="403" t="s">
        <v>5584</v>
      </c>
      <c r="L620" s="42"/>
      <c r="M620" s="184" t="s">
        <v>5</v>
      </c>
      <c r="N620" s="185" t="s">
        <v>45</v>
      </c>
      <c r="O620" s="43"/>
      <c r="P620" s="186">
        <f t="shared" si="111"/>
        <v>0</v>
      </c>
      <c r="Q620" s="186">
        <v>0</v>
      </c>
      <c r="R620" s="186">
        <f t="shared" si="112"/>
        <v>0</v>
      </c>
      <c r="S620" s="186">
        <v>0</v>
      </c>
      <c r="T620" s="187">
        <f t="shared" si="113"/>
        <v>0</v>
      </c>
      <c r="AR620" s="25" t="s">
        <v>337</v>
      </c>
      <c r="AT620" s="25" t="s">
        <v>287</v>
      </c>
      <c r="AU620" s="25" t="s">
        <v>142</v>
      </c>
      <c r="AY620" s="25" t="s">
        <v>285</v>
      </c>
      <c r="BE620" s="188">
        <f t="shared" si="114"/>
        <v>0</v>
      </c>
      <c r="BF620" s="188">
        <f t="shared" si="115"/>
        <v>0</v>
      </c>
      <c r="BG620" s="188">
        <f t="shared" si="116"/>
        <v>0</v>
      </c>
      <c r="BH620" s="188">
        <f t="shared" si="117"/>
        <v>0</v>
      </c>
      <c r="BI620" s="188">
        <f t="shared" si="118"/>
        <v>0</v>
      </c>
      <c r="BJ620" s="25" t="s">
        <v>82</v>
      </c>
      <c r="BK620" s="188">
        <f t="shared" si="119"/>
        <v>0</v>
      </c>
      <c r="BL620" s="25" t="s">
        <v>337</v>
      </c>
      <c r="BM620" s="25" t="s">
        <v>1297</v>
      </c>
    </row>
    <row r="621" spans="2:65" s="1" customFormat="1">
      <c r="B621" s="176"/>
      <c r="C621" s="177" t="s">
        <v>1298</v>
      </c>
      <c r="D621" s="177" t="s">
        <v>287</v>
      </c>
      <c r="E621" s="178" t="s">
        <v>1299</v>
      </c>
      <c r="F621" s="179" t="s">
        <v>1300</v>
      </c>
      <c r="G621" s="180" t="s">
        <v>494</v>
      </c>
      <c r="H621" s="181">
        <v>1</v>
      </c>
      <c r="I621" s="182"/>
      <c r="J621" s="183">
        <f t="shared" si="110"/>
        <v>0</v>
      </c>
      <c r="K621" s="403" t="s">
        <v>5584</v>
      </c>
      <c r="L621" s="42"/>
      <c r="M621" s="184" t="s">
        <v>5</v>
      </c>
      <c r="N621" s="185" t="s">
        <v>45</v>
      </c>
      <c r="O621" s="43"/>
      <c r="P621" s="186">
        <f t="shared" si="111"/>
        <v>0</v>
      </c>
      <c r="Q621" s="186">
        <v>0</v>
      </c>
      <c r="R621" s="186">
        <f t="shared" si="112"/>
        <v>0</v>
      </c>
      <c r="S621" s="186">
        <v>0</v>
      </c>
      <c r="T621" s="187">
        <f t="shared" si="113"/>
        <v>0</v>
      </c>
      <c r="AR621" s="25" t="s">
        <v>337</v>
      </c>
      <c r="AT621" s="25" t="s">
        <v>287</v>
      </c>
      <c r="AU621" s="25" t="s">
        <v>142</v>
      </c>
      <c r="AY621" s="25" t="s">
        <v>285</v>
      </c>
      <c r="BE621" s="188">
        <f t="shared" si="114"/>
        <v>0</v>
      </c>
      <c r="BF621" s="188">
        <f t="shared" si="115"/>
        <v>0</v>
      </c>
      <c r="BG621" s="188">
        <f t="shared" si="116"/>
        <v>0</v>
      </c>
      <c r="BH621" s="188">
        <f t="shared" si="117"/>
        <v>0</v>
      </c>
      <c r="BI621" s="188">
        <f t="shared" si="118"/>
        <v>0</v>
      </c>
      <c r="BJ621" s="25" t="s">
        <v>82</v>
      </c>
      <c r="BK621" s="188">
        <f t="shared" si="119"/>
        <v>0</v>
      </c>
      <c r="BL621" s="25" t="s">
        <v>337</v>
      </c>
      <c r="BM621" s="25" t="s">
        <v>1301</v>
      </c>
    </row>
    <row r="622" spans="2:65" s="1" customFormat="1">
      <c r="B622" s="176"/>
      <c r="C622" s="177" t="s">
        <v>1302</v>
      </c>
      <c r="D622" s="177" t="s">
        <v>287</v>
      </c>
      <c r="E622" s="178" t="s">
        <v>1303</v>
      </c>
      <c r="F622" s="179" t="s">
        <v>1304</v>
      </c>
      <c r="G622" s="180" t="s">
        <v>833</v>
      </c>
      <c r="H622" s="181">
        <v>1</v>
      </c>
      <c r="I622" s="182"/>
      <c r="J622" s="183">
        <f t="shared" si="110"/>
        <v>0</v>
      </c>
      <c r="K622" s="403" t="s">
        <v>5584</v>
      </c>
      <c r="L622" s="42"/>
      <c r="M622" s="184" t="s">
        <v>5</v>
      </c>
      <c r="N622" s="185" t="s">
        <v>45</v>
      </c>
      <c r="O622" s="43"/>
      <c r="P622" s="186">
        <f t="shared" si="111"/>
        <v>0</v>
      </c>
      <c r="Q622" s="186">
        <v>0</v>
      </c>
      <c r="R622" s="186">
        <f t="shared" si="112"/>
        <v>0</v>
      </c>
      <c r="S622" s="186">
        <v>0</v>
      </c>
      <c r="T622" s="187">
        <f t="shared" si="113"/>
        <v>0</v>
      </c>
      <c r="AR622" s="25" t="s">
        <v>337</v>
      </c>
      <c r="AT622" s="25" t="s">
        <v>287</v>
      </c>
      <c r="AU622" s="25" t="s">
        <v>142</v>
      </c>
      <c r="AY622" s="25" t="s">
        <v>285</v>
      </c>
      <c r="BE622" s="188">
        <f t="shared" si="114"/>
        <v>0</v>
      </c>
      <c r="BF622" s="188">
        <f t="shared" si="115"/>
        <v>0</v>
      </c>
      <c r="BG622" s="188">
        <f t="shared" si="116"/>
        <v>0</v>
      </c>
      <c r="BH622" s="188">
        <f t="shared" si="117"/>
        <v>0</v>
      </c>
      <c r="BI622" s="188">
        <f t="shared" si="118"/>
        <v>0</v>
      </c>
      <c r="BJ622" s="25" t="s">
        <v>82</v>
      </c>
      <c r="BK622" s="188">
        <f t="shared" si="119"/>
        <v>0</v>
      </c>
      <c r="BL622" s="25" t="s">
        <v>337</v>
      </c>
      <c r="BM622" s="25" t="s">
        <v>1305</v>
      </c>
    </row>
    <row r="623" spans="2:65" s="1" customFormat="1">
      <c r="B623" s="176"/>
      <c r="C623" s="177" t="s">
        <v>1306</v>
      </c>
      <c r="D623" s="177" t="s">
        <v>287</v>
      </c>
      <c r="E623" s="178" t="s">
        <v>1307</v>
      </c>
      <c r="F623" s="179" t="s">
        <v>1308</v>
      </c>
      <c r="G623" s="180" t="s">
        <v>833</v>
      </c>
      <c r="H623" s="181">
        <v>1</v>
      </c>
      <c r="I623" s="182"/>
      <c r="J623" s="183">
        <f t="shared" si="110"/>
        <v>0</v>
      </c>
      <c r="K623" s="403" t="s">
        <v>5584</v>
      </c>
      <c r="L623" s="42"/>
      <c r="M623" s="184" t="s">
        <v>5</v>
      </c>
      <c r="N623" s="185" t="s">
        <v>45</v>
      </c>
      <c r="O623" s="43"/>
      <c r="P623" s="186">
        <f t="shared" si="111"/>
        <v>0</v>
      </c>
      <c r="Q623" s="186">
        <v>0</v>
      </c>
      <c r="R623" s="186">
        <f t="shared" si="112"/>
        <v>0</v>
      </c>
      <c r="S623" s="186">
        <v>0</v>
      </c>
      <c r="T623" s="187">
        <f t="shared" si="113"/>
        <v>0</v>
      </c>
      <c r="AR623" s="25" t="s">
        <v>337</v>
      </c>
      <c r="AT623" s="25" t="s">
        <v>287</v>
      </c>
      <c r="AU623" s="25" t="s">
        <v>142</v>
      </c>
      <c r="AY623" s="25" t="s">
        <v>285</v>
      </c>
      <c r="BE623" s="188">
        <f t="shared" si="114"/>
        <v>0</v>
      </c>
      <c r="BF623" s="188">
        <f t="shared" si="115"/>
        <v>0</v>
      </c>
      <c r="BG623" s="188">
        <f t="shared" si="116"/>
        <v>0</v>
      </c>
      <c r="BH623" s="188">
        <f t="shared" si="117"/>
        <v>0</v>
      </c>
      <c r="BI623" s="188">
        <f t="shared" si="118"/>
        <v>0</v>
      </c>
      <c r="BJ623" s="25" t="s">
        <v>82</v>
      </c>
      <c r="BK623" s="188">
        <f t="shared" si="119"/>
        <v>0</v>
      </c>
      <c r="BL623" s="25" t="s">
        <v>337</v>
      </c>
      <c r="BM623" s="25" t="s">
        <v>1309</v>
      </c>
    </row>
    <row r="624" spans="2:65" s="1" customFormat="1">
      <c r="B624" s="176"/>
      <c r="C624" s="177" t="s">
        <v>1310</v>
      </c>
      <c r="D624" s="177" t="s">
        <v>287</v>
      </c>
      <c r="E624" s="178" t="s">
        <v>1311</v>
      </c>
      <c r="F624" s="179" t="s">
        <v>1312</v>
      </c>
      <c r="G624" s="180" t="s">
        <v>494</v>
      </c>
      <c r="H624" s="181">
        <v>2</v>
      </c>
      <c r="I624" s="182"/>
      <c r="J624" s="183">
        <f t="shared" si="110"/>
        <v>0</v>
      </c>
      <c r="K624" s="403" t="s">
        <v>5584</v>
      </c>
      <c r="L624" s="42"/>
      <c r="M624" s="184" t="s">
        <v>5</v>
      </c>
      <c r="N624" s="185" t="s">
        <v>45</v>
      </c>
      <c r="O624" s="43"/>
      <c r="P624" s="186">
        <f t="shared" si="111"/>
        <v>0</v>
      </c>
      <c r="Q624" s="186">
        <v>0</v>
      </c>
      <c r="R624" s="186">
        <f t="shared" si="112"/>
        <v>0</v>
      </c>
      <c r="S624" s="186">
        <v>0</v>
      </c>
      <c r="T624" s="187">
        <f t="shared" si="113"/>
        <v>0</v>
      </c>
      <c r="AR624" s="25" t="s">
        <v>337</v>
      </c>
      <c r="AT624" s="25" t="s">
        <v>287</v>
      </c>
      <c r="AU624" s="25" t="s">
        <v>142</v>
      </c>
      <c r="AY624" s="25" t="s">
        <v>285</v>
      </c>
      <c r="BE624" s="188">
        <f t="shared" si="114"/>
        <v>0</v>
      </c>
      <c r="BF624" s="188">
        <f t="shared" si="115"/>
        <v>0</v>
      </c>
      <c r="BG624" s="188">
        <f t="shared" si="116"/>
        <v>0</v>
      </c>
      <c r="BH624" s="188">
        <f t="shared" si="117"/>
        <v>0</v>
      </c>
      <c r="BI624" s="188">
        <f t="shared" si="118"/>
        <v>0</v>
      </c>
      <c r="BJ624" s="25" t="s">
        <v>82</v>
      </c>
      <c r="BK624" s="188">
        <f t="shared" si="119"/>
        <v>0</v>
      </c>
      <c r="BL624" s="25" t="s">
        <v>337</v>
      </c>
      <c r="BM624" s="25" t="s">
        <v>1313</v>
      </c>
    </row>
    <row r="625" spans="2:65" s="1" customFormat="1">
      <c r="B625" s="176"/>
      <c r="C625" s="177" t="s">
        <v>1314</v>
      </c>
      <c r="D625" s="177" t="s">
        <v>287</v>
      </c>
      <c r="E625" s="178" t="s">
        <v>1315</v>
      </c>
      <c r="F625" s="179" t="s">
        <v>1316</v>
      </c>
      <c r="G625" s="180" t="s">
        <v>318</v>
      </c>
      <c r="H625" s="181">
        <v>65</v>
      </c>
      <c r="I625" s="182"/>
      <c r="J625" s="183">
        <f t="shared" si="110"/>
        <v>0</v>
      </c>
      <c r="K625" s="403" t="s">
        <v>5584</v>
      </c>
      <c r="L625" s="42"/>
      <c r="M625" s="184" t="s">
        <v>5</v>
      </c>
      <c r="N625" s="185" t="s">
        <v>45</v>
      </c>
      <c r="O625" s="43"/>
      <c r="P625" s="186">
        <f t="shared" si="111"/>
        <v>0</v>
      </c>
      <c r="Q625" s="186">
        <v>0</v>
      </c>
      <c r="R625" s="186">
        <f t="shared" si="112"/>
        <v>0</v>
      </c>
      <c r="S625" s="186">
        <v>0</v>
      </c>
      <c r="T625" s="187">
        <f t="shared" si="113"/>
        <v>0</v>
      </c>
      <c r="AR625" s="25" t="s">
        <v>337</v>
      </c>
      <c r="AT625" s="25" t="s">
        <v>287</v>
      </c>
      <c r="AU625" s="25" t="s">
        <v>142</v>
      </c>
      <c r="AY625" s="25" t="s">
        <v>285</v>
      </c>
      <c r="BE625" s="188">
        <f t="shared" si="114"/>
        <v>0</v>
      </c>
      <c r="BF625" s="188">
        <f t="shared" si="115"/>
        <v>0</v>
      </c>
      <c r="BG625" s="188">
        <f t="shared" si="116"/>
        <v>0</v>
      </c>
      <c r="BH625" s="188">
        <f t="shared" si="117"/>
        <v>0</v>
      </c>
      <c r="BI625" s="188">
        <f t="shared" si="118"/>
        <v>0</v>
      </c>
      <c r="BJ625" s="25" t="s">
        <v>82</v>
      </c>
      <c r="BK625" s="188">
        <f t="shared" si="119"/>
        <v>0</v>
      </c>
      <c r="BL625" s="25" t="s">
        <v>337</v>
      </c>
      <c r="BM625" s="25" t="s">
        <v>1317</v>
      </c>
    </row>
    <row r="626" spans="2:65" s="10" customFormat="1" ht="14.4">
      <c r="B626" s="162"/>
      <c r="D626" s="173" t="s">
        <v>73</v>
      </c>
      <c r="E626" s="174" t="s">
        <v>1318</v>
      </c>
      <c r="F626" s="174" t="s">
        <v>1319</v>
      </c>
      <c r="I626" s="165"/>
      <c r="J626" s="175">
        <f>BK626</f>
        <v>0</v>
      </c>
      <c r="K626" s="401"/>
      <c r="L626" s="162"/>
      <c r="M626" s="167"/>
      <c r="N626" s="168"/>
      <c r="O626" s="168"/>
      <c r="P626" s="169">
        <f>SUM(P627:P635)</f>
        <v>0</v>
      </c>
      <c r="Q626" s="168"/>
      <c r="R626" s="169">
        <f>SUM(R627:R635)</f>
        <v>0</v>
      </c>
      <c r="S626" s="168"/>
      <c r="T626" s="170">
        <f>SUM(T627:T635)</f>
        <v>0</v>
      </c>
      <c r="AR626" s="163" t="s">
        <v>84</v>
      </c>
      <c r="AT626" s="171" t="s">
        <v>73</v>
      </c>
      <c r="AU626" s="171" t="s">
        <v>84</v>
      </c>
      <c r="AY626" s="163" t="s">
        <v>285</v>
      </c>
      <c r="BK626" s="172">
        <f>SUM(BK627:BK635)</f>
        <v>0</v>
      </c>
    </row>
    <row r="627" spans="2:65" s="1" customFormat="1" ht="24">
      <c r="B627" s="176"/>
      <c r="C627" s="177" t="s">
        <v>1320</v>
      </c>
      <c r="D627" s="177" t="s">
        <v>287</v>
      </c>
      <c r="E627" s="178" t="s">
        <v>1321</v>
      </c>
      <c r="F627" s="179" t="s">
        <v>1322</v>
      </c>
      <c r="G627" s="180" t="s">
        <v>318</v>
      </c>
      <c r="H627" s="181">
        <v>65</v>
      </c>
      <c r="I627" s="182"/>
      <c r="J627" s="183">
        <f t="shared" ref="J627:J635" si="120">ROUND(I627*H627,2)</f>
        <v>0</v>
      </c>
      <c r="K627" s="403" t="s">
        <v>5585</v>
      </c>
      <c r="L627" s="42"/>
      <c r="M627" s="184" t="s">
        <v>5</v>
      </c>
      <c r="N627" s="185" t="s">
        <v>45</v>
      </c>
      <c r="O627" s="43"/>
      <c r="P627" s="186">
        <f t="shared" ref="P627:P635" si="121">O627*H627</f>
        <v>0</v>
      </c>
      <c r="Q627" s="186">
        <v>0</v>
      </c>
      <c r="R627" s="186">
        <f t="shared" ref="R627:R635" si="122">Q627*H627</f>
        <v>0</v>
      </c>
      <c r="S627" s="186">
        <v>0</v>
      </c>
      <c r="T627" s="187">
        <f t="shared" ref="T627:T635" si="123">S627*H627</f>
        <v>0</v>
      </c>
      <c r="AR627" s="25" t="s">
        <v>337</v>
      </c>
      <c r="AT627" s="25" t="s">
        <v>287</v>
      </c>
      <c r="AU627" s="25" t="s">
        <v>142</v>
      </c>
      <c r="AY627" s="25" t="s">
        <v>285</v>
      </c>
      <c r="BE627" s="188">
        <f t="shared" ref="BE627:BE635" si="124">IF(N627="základní",J627,0)</f>
        <v>0</v>
      </c>
      <c r="BF627" s="188">
        <f t="shared" ref="BF627:BF635" si="125">IF(N627="snížená",J627,0)</f>
        <v>0</v>
      </c>
      <c r="BG627" s="188">
        <f t="shared" ref="BG627:BG635" si="126">IF(N627="zákl. přenesená",J627,0)</f>
        <v>0</v>
      </c>
      <c r="BH627" s="188">
        <f t="shared" ref="BH627:BH635" si="127">IF(N627="sníž. přenesená",J627,0)</f>
        <v>0</v>
      </c>
      <c r="BI627" s="188">
        <f t="shared" ref="BI627:BI635" si="128">IF(N627="nulová",J627,0)</f>
        <v>0</v>
      </c>
      <c r="BJ627" s="25" t="s">
        <v>82</v>
      </c>
      <c r="BK627" s="188">
        <f t="shared" ref="BK627:BK635" si="129">ROUND(I627*H627,2)</f>
        <v>0</v>
      </c>
      <c r="BL627" s="25" t="s">
        <v>337</v>
      </c>
      <c r="BM627" s="25" t="s">
        <v>1323</v>
      </c>
    </row>
    <row r="628" spans="2:65" s="1" customFormat="1" ht="24">
      <c r="B628" s="176"/>
      <c r="C628" s="177" t="s">
        <v>1324</v>
      </c>
      <c r="D628" s="177" t="s">
        <v>287</v>
      </c>
      <c r="E628" s="178" t="s">
        <v>1325</v>
      </c>
      <c r="F628" s="179" t="s">
        <v>1326</v>
      </c>
      <c r="G628" s="180" t="s">
        <v>318</v>
      </c>
      <c r="H628" s="181">
        <v>65</v>
      </c>
      <c r="I628" s="182"/>
      <c r="J628" s="183">
        <f t="shared" si="120"/>
        <v>0</v>
      </c>
      <c r="K628" s="403" t="s">
        <v>5585</v>
      </c>
      <c r="L628" s="42"/>
      <c r="M628" s="184" t="s">
        <v>5</v>
      </c>
      <c r="N628" s="185" t="s">
        <v>45</v>
      </c>
      <c r="O628" s="43"/>
      <c r="P628" s="186">
        <f t="shared" si="121"/>
        <v>0</v>
      </c>
      <c r="Q628" s="186">
        <v>0</v>
      </c>
      <c r="R628" s="186">
        <f t="shared" si="122"/>
        <v>0</v>
      </c>
      <c r="S628" s="186">
        <v>0</v>
      </c>
      <c r="T628" s="187">
        <f t="shared" si="123"/>
        <v>0</v>
      </c>
      <c r="AR628" s="25" t="s">
        <v>337</v>
      </c>
      <c r="AT628" s="25" t="s">
        <v>287</v>
      </c>
      <c r="AU628" s="25" t="s">
        <v>142</v>
      </c>
      <c r="AY628" s="25" t="s">
        <v>285</v>
      </c>
      <c r="BE628" s="188">
        <f t="shared" si="124"/>
        <v>0</v>
      </c>
      <c r="BF628" s="188">
        <f t="shared" si="125"/>
        <v>0</v>
      </c>
      <c r="BG628" s="188">
        <f t="shared" si="126"/>
        <v>0</v>
      </c>
      <c r="BH628" s="188">
        <f t="shared" si="127"/>
        <v>0</v>
      </c>
      <c r="BI628" s="188">
        <f t="shared" si="128"/>
        <v>0</v>
      </c>
      <c r="BJ628" s="25" t="s">
        <v>82</v>
      </c>
      <c r="BK628" s="188">
        <f t="shared" si="129"/>
        <v>0</v>
      </c>
      <c r="BL628" s="25" t="s">
        <v>337</v>
      </c>
      <c r="BM628" s="25" t="s">
        <v>1327</v>
      </c>
    </row>
    <row r="629" spans="2:65" s="1" customFormat="1" ht="24">
      <c r="B629" s="176"/>
      <c r="C629" s="177" t="s">
        <v>1328</v>
      </c>
      <c r="D629" s="177" t="s">
        <v>287</v>
      </c>
      <c r="E629" s="178" t="s">
        <v>1329</v>
      </c>
      <c r="F629" s="179" t="s">
        <v>1330</v>
      </c>
      <c r="G629" s="180" t="s">
        <v>318</v>
      </c>
      <c r="H629" s="181">
        <v>52</v>
      </c>
      <c r="I629" s="182"/>
      <c r="J629" s="183">
        <f t="shared" si="120"/>
        <v>0</v>
      </c>
      <c r="K629" s="403" t="s">
        <v>5585</v>
      </c>
      <c r="L629" s="42"/>
      <c r="M629" s="184" t="s">
        <v>5</v>
      </c>
      <c r="N629" s="185" t="s">
        <v>45</v>
      </c>
      <c r="O629" s="43"/>
      <c r="P629" s="186">
        <f t="shared" si="121"/>
        <v>0</v>
      </c>
      <c r="Q629" s="186">
        <v>0</v>
      </c>
      <c r="R629" s="186">
        <f t="shared" si="122"/>
        <v>0</v>
      </c>
      <c r="S629" s="186">
        <v>0</v>
      </c>
      <c r="T629" s="187">
        <f t="shared" si="123"/>
        <v>0</v>
      </c>
      <c r="AR629" s="25" t="s">
        <v>337</v>
      </c>
      <c r="AT629" s="25" t="s">
        <v>287</v>
      </c>
      <c r="AU629" s="25" t="s">
        <v>142</v>
      </c>
      <c r="AY629" s="25" t="s">
        <v>285</v>
      </c>
      <c r="BE629" s="188">
        <f t="shared" si="124"/>
        <v>0</v>
      </c>
      <c r="BF629" s="188">
        <f t="shared" si="125"/>
        <v>0</v>
      </c>
      <c r="BG629" s="188">
        <f t="shared" si="126"/>
        <v>0</v>
      </c>
      <c r="BH629" s="188">
        <f t="shared" si="127"/>
        <v>0</v>
      </c>
      <c r="BI629" s="188">
        <f t="shared" si="128"/>
        <v>0</v>
      </c>
      <c r="BJ629" s="25" t="s">
        <v>82</v>
      </c>
      <c r="BK629" s="188">
        <f t="shared" si="129"/>
        <v>0</v>
      </c>
      <c r="BL629" s="25" t="s">
        <v>337</v>
      </c>
      <c r="BM629" s="25" t="s">
        <v>1331</v>
      </c>
    </row>
    <row r="630" spans="2:65" s="1" customFormat="1" ht="24">
      <c r="B630" s="176"/>
      <c r="C630" s="177" t="s">
        <v>1332</v>
      </c>
      <c r="D630" s="177" t="s">
        <v>287</v>
      </c>
      <c r="E630" s="178" t="s">
        <v>1333</v>
      </c>
      <c r="F630" s="179" t="s">
        <v>1334</v>
      </c>
      <c r="G630" s="180" t="s">
        <v>318</v>
      </c>
      <c r="H630" s="181">
        <v>54</v>
      </c>
      <c r="I630" s="182"/>
      <c r="J630" s="183">
        <f t="shared" si="120"/>
        <v>0</v>
      </c>
      <c r="K630" s="403" t="s">
        <v>5585</v>
      </c>
      <c r="L630" s="42"/>
      <c r="M630" s="184" t="s">
        <v>5</v>
      </c>
      <c r="N630" s="185" t="s">
        <v>45</v>
      </c>
      <c r="O630" s="43"/>
      <c r="P630" s="186">
        <f t="shared" si="121"/>
        <v>0</v>
      </c>
      <c r="Q630" s="186">
        <v>0</v>
      </c>
      <c r="R630" s="186">
        <f t="shared" si="122"/>
        <v>0</v>
      </c>
      <c r="S630" s="186">
        <v>0</v>
      </c>
      <c r="T630" s="187">
        <f t="shared" si="123"/>
        <v>0</v>
      </c>
      <c r="AR630" s="25" t="s">
        <v>337</v>
      </c>
      <c r="AT630" s="25" t="s">
        <v>287</v>
      </c>
      <c r="AU630" s="25" t="s">
        <v>142</v>
      </c>
      <c r="AY630" s="25" t="s">
        <v>285</v>
      </c>
      <c r="BE630" s="188">
        <f t="shared" si="124"/>
        <v>0</v>
      </c>
      <c r="BF630" s="188">
        <f t="shared" si="125"/>
        <v>0</v>
      </c>
      <c r="BG630" s="188">
        <f t="shared" si="126"/>
        <v>0</v>
      </c>
      <c r="BH630" s="188">
        <f t="shared" si="127"/>
        <v>0</v>
      </c>
      <c r="BI630" s="188">
        <f t="shared" si="128"/>
        <v>0</v>
      </c>
      <c r="BJ630" s="25" t="s">
        <v>82</v>
      </c>
      <c r="BK630" s="188">
        <f t="shared" si="129"/>
        <v>0</v>
      </c>
      <c r="BL630" s="25" t="s">
        <v>337</v>
      </c>
      <c r="BM630" s="25" t="s">
        <v>1335</v>
      </c>
    </row>
    <row r="631" spans="2:65" s="1" customFormat="1" ht="24">
      <c r="B631" s="176"/>
      <c r="C631" s="177" t="s">
        <v>1336</v>
      </c>
      <c r="D631" s="177" t="s">
        <v>287</v>
      </c>
      <c r="E631" s="178" t="s">
        <v>1337</v>
      </c>
      <c r="F631" s="179" t="s">
        <v>1338</v>
      </c>
      <c r="G631" s="180" t="s">
        <v>318</v>
      </c>
      <c r="H631" s="181">
        <v>530</v>
      </c>
      <c r="I631" s="182"/>
      <c r="J631" s="183">
        <f t="shared" si="120"/>
        <v>0</v>
      </c>
      <c r="K631" s="403" t="s">
        <v>5585</v>
      </c>
      <c r="L631" s="42"/>
      <c r="M631" s="184" t="s">
        <v>5</v>
      </c>
      <c r="N631" s="185" t="s">
        <v>45</v>
      </c>
      <c r="O631" s="43"/>
      <c r="P631" s="186">
        <f t="shared" si="121"/>
        <v>0</v>
      </c>
      <c r="Q631" s="186">
        <v>0</v>
      </c>
      <c r="R631" s="186">
        <f t="shared" si="122"/>
        <v>0</v>
      </c>
      <c r="S631" s="186">
        <v>0</v>
      </c>
      <c r="T631" s="187">
        <f t="shared" si="123"/>
        <v>0</v>
      </c>
      <c r="AR631" s="25" t="s">
        <v>337</v>
      </c>
      <c r="AT631" s="25" t="s">
        <v>287</v>
      </c>
      <c r="AU631" s="25" t="s">
        <v>142</v>
      </c>
      <c r="AY631" s="25" t="s">
        <v>285</v>
      </c>
      <c r="BE631" s="188">
        <f t="shared" si="124"/>
        <v>0</v>
      </c>
      <c r="BF631" s="188">
        <f t="shared" si="125"/>
        <v>0</v>
      </c>
      <c r="BG631" s="188">
        <f t="shared" si="126"/>
        <v>0</v>
      </c>
      <c r="BH631" s="188">
        <f t="shared" si="127"/>
        <v>0</v>
      </c>
      <c r="BI631" s="188">
        <f t="shared" si="128"/>
        <v>0</v>
      </c>
      <c r="BJ631" s="25" t="s">
        <v>82</v>
      </c>
      <c r="BK631" s="188">
        <f t="shared" si="129"/>
        <v>0</v>
      </c>
      <c r="BL631" s="25" t="s">
        <v>337</v>
      </c>
      <c r="BM631" s="25" t="s">
        <v>1339</v>
      </c>
    </row>
    <row r="632" spans="2:65" s="1" customFormat="1" ht="24">
      <c r="B632" s="176"/>
      <c r="C632" s="177" t="s">
        <v>1340</v>
      </c>
      <c r="D632" s="177" t="s">
        <v>287</v>
      </c>
      <c r="E632" s="178" t="s">
        <v>1341</v>
      </c>
      <c r="F632" s="179" t="s">
        <v>1342</v>
      </c>
      <c r="G632" s="180" t="s">
        <v>318</v>
      </c>
      <c r="H632" s="181">
        <v>802</v>
      </c>
      <c r="I632" s="182"/>
      <c r="J632" s="183">
        <f t="shared" si="120"/>
        <v>0</v>
      </c>
      <c r="K632" s="403" t="s">
        <v>5585</v>
      </c>
      <c r="L632" s="42"/>
      <c r="M632" s="184" t="s">
        <v>5</v>
      </c>
      <c r="N632" s="185" t="s">
        <v>45</v>
      </c>
      <c r="O632" s="43"/>
      <c r="P632" s="186">
        <f t="shared" si="121"/>
        <v>0</v>
      </c>
      <c r="Q632" s="186">
        <v>0</v>
      </c>
      <c r="R632" s="186">
        <f t="shared" si="122"/>
        <v>0</v>
      </c>
      <c r="S632" s="186">
        <v>0</v>
      </c>
      <c r="T632" s="187">
        <f t="shared" si="123"/>
        <v>0</v>
      </c>
      <c r="AR632" s="25" t="s">
        <v>337</v>
      </c>
      <c r="AT632" s="25" t="s">
        <v>287</v>
      </c>
      <c r="AU632" s="25" t="s">
        <v>142</v>
      </c>
      <c r="AY632" s="25" t="s">
        <v>285</v>
      </c>
      <c r="BE632" s="188">
        <f t="shared" si="124"/>
        <v>0</v>
      </c>
      <c r="BF632" s="188">
        <f t="shared" si="125"/>
        <v>0</v>
      </c>
      <c r="BG632" s="188">
        <f t="shared" si="126"/>
        <v>0</v>
      </c>
      <c r="BH632" s="188">
        <f t="shared" si="127"/>
        <v>0</v>
      </c>
      <c r="BI632" s="188">
        <f t="shared" si="128"/>
        <v>0</v>
      </c>
      <c r="BJ632" s="25" t="s">
        <v>82</v>
      </c>
      <c r="BK632" s="188">
        <f t="shared" si="129"/>
        <v>0</v>
      </c>
      <c r="BL632" s="25" t="s">
        <v>337</v>
      </c>
      <c r="BM632" s="25" t="s">
        <v>1343</v>
      </c>
    </row>
    <row r="633" spans="2:65" s="1" customFormat="1" ht="24">
      <c r="B633" s="176"/>
      <c r="C633" s="177" t="s">
        <v>1344</v>
      </c>
      <c r="D633" s="177" t="s">
        <v>287</v>
      </c>
      <c r="E633" s="178" t="s">
        <v>1345</v>
      </c>
      <c r="F633" s="179" t="s">
        <v>1346</v>
      </c>
      <c r="G633" s="180" t="s">
        <v>318</v>
      </c>
      <c r="H633" s="181">
        <v>6</v>
      </c>
      <c r="I633" s="182"/>
      <c r="J633" s="183">
        <f t="shared" si="120"/>
        <v>0</v>
      </c>
      <c r="K633" s="403" t="s">
        <v>5585</v>
      </c>
      <c r="L633" s="42"/>
      <c r="M633" s="184" t="s">
        <v>5</v>
      </c>
      <c r="N633" s="185" t="s">
        <v>45</v>
      </c>
      <c r="O633" s="43"/>
      <c r="P633" s="186">
        <f t="shared" si="121"/>
        <v>0</v>
      </c>
      <c r="Q633" s="186">
        <v>0</v>
      </c>
      <c r="R633" s="186">
        <f t="shared" si="122"/>
        <v>0</v>
      </c>
      <c r="S633" s="186">
        <v>0</v>
      </c>
      <c r="T633" s="187">
        <f t="shared" si="123"/>
        <v>0</v>
      </c>
      <c r="AR633" s="25" t="s">
        <v>337</v>
      </c>
      <c r="AT633" s="25" t="s">
        <v>287</v>
      </c>
      <c r="AU633" s="25" t="s">
        <v>142</v>
      </c>
      <c r="AY633" s="25" t="s">
        <v>285</v>
      </c>
      <c r="BE633" s="188">
        <f t="shared" si="124"/>
        <v>0</v>
      </c>
      <c r="BF633" s="188">
        <f t="shared" si="125"/>
        <v>0</v>
      </c>
      <c r="BG633" s="188">
        <f t="shared" si="126"/>
        <v>0</v>
      </c>
      <c r="BH633" s="188">
        <f t="shared" si="127"/>
        <v>0</v>
      </c>
      <c r="BI633" s="188">
        <f t="shared" si="128"/>
        <v>0</v>
      </c>
      <c r="BJ633" s="25" t="s">
        <v>82</v>
      </c>
      <c r="BK633" s="188">
        <f t="shared" si="129"/>
        <v>0</v>
      </c>
      <c r="BL633" s="25" t="s">
        <v>337</v>
      </c>
      <c r="BM633" s="25" t="s">
        <v>1347</v>
      </c>
    </row>
    <row r="634" spans="2:65" s="1" customFormat="1" ht="24">
      <c r="B634" s="176"/>
      <c r="C634" s="177" t="s">
        <v>1348</v>
      </c>
      <c r="D634" s="177" t="s">
        <v>287</v>
      </c>
      <c r="E634" s="178" t="s">
        <v>1349</v>
      </c>
      <c r="F634" s="179" t="s">
        <v>1350</v>
      </c>
      <c r="G634" s="180" t="s">
        <v>318</v>
      </c>
      <c r="H634" s="181">
        <v>272</v>
      </c>
      <c r="I634" s="182"/>
      <c r="J634" s="183">
        <f t="shared" si="120"/>
        <v>0</v>
      </c>
      <c r="K634" s="403" t="s">
        <v>5585</v>
      </c>
      <c r="L634" s="42"/>
      <c r="M634" s="184" t="s">
        <v>5</v>
      </c>
      <c r="N634" s="185" t="s">
        <v>45</v>
      </c>
      <c r="O634" s="43"/>
      <c r="P634" s="186">
        <f t="shared" si="121"/>
        <v>0</v>
      </c>
      <c r="Q634" s="186">
        <v>0</v>
      </c>
      <c r="R634" s="186">
        <f t="shared" si="122"/>
        <v>0</v>
      </c>
      <c r="S634" s="186">
        <v>0</v>
      </c>
      <c r="T634" s="187">
        <f t="shared" si="123"/>
        <v>0</v>
      </c>
      <c r="AR634" s="25" t="s">
        <v>337</v>
      </c>
      <c r="AT634" s="25" t="s">
        <v>287</v>
      </c>
      <c r="AU634" s="25" t="s">
        <v>142</v>
      </c>
      <c r="AY634" s="25" t="s">
        <v>285</v>
      </c>
      <c r="BE634" s="188">
        <f t="shared" si="124"/>
        <v>0</v>
      </c>
      <c r="BF634" s="188">
        <f t="shared" si="125"/>
        <v>0</v>
      </c>
      <c r="BG634" s="188">
        <f t="shared" si="126"/>
        <v>0</v>
      </c>
      <c r="BH634" s="188">
        <f t="shared" si="127"/>
        <v>0</v>
      </c>
      <c r="BI634" s="188">
        <f t="shared" si="128"/>
        <v>0</v>
      </c>
      <c r="BJ634" s="25" t="s">
        <v>82</v>
      </c>
      <c r="BK634" s="188">
        <f t="shared" si="129"/>
        <v>0</v>
      </c>
      <c r="BL634" s="25" t="s">
        <v>337</v>
      </c>
      <c r="BM634" s="25" t="s">
        <v>1351</v>
      </c>
    </row>
    <row r="635" spans="2:65" s="1" customFormat="1" ht="24">
      <c r="B635" s="176"/>
      <c r="C635" s="177" t="s">
        <v>1352</v>
      </c>
      <c r="D635" s="177" t="s">
        <v>287</v>
      </c>
      <c r="E635" s="178" t="s">
        <v>1353</v>
      </c>
      <c r="F635" s="179" t="s">
        <v>1354</v>
      </c>
      <c r="G635" s="180" t="s">
        <v>674</v>
      </c>
      <c r="H635" s="181">
        <v>5.4020000000000001</v>
      </c>
      <c r="I635" s="182"/>
      <c r="J635" s="183">
        <f t="shared" si="120"/>
        <v>0</v>
      </c>
      <c r="K635" s="403" t="s">
        <v>5585</v>
      </c>
      <c r="L635" s="42"/>
      <c r="M635" s="184" t="s">
        <v>5</v>
      </c>
      <c r="N635" s="185" t="s">
        <v>45</v>
      </c>
      <c r="O635" s="43"/>
      <c r="P635" s="186">
        <f t="shared" si="121"/>
        <v>0</v>
      </c>
      <c r="Q635" s="186">
        <v>0</v>
      </c>
      <c r="R635" s="186">
        <f t="shared" si="122"/>
        <v>0</v>
      </c>
      <c r="S635" s="186">
        <v>0</v>
      </c>
      <c r="T635" s="187">
        <f t="shared" si="123"/>
        <v>0</v>
      </c>
      <c r="AR635" s="25" t="s">
        <v>337</v>
      </c>
      <c r="AT635" s="25" t="s">
        <v>287</v>
      </c>
      <c r="AU635" s="25" t="s">
        <v>142</v>
      </c>
      <c r="AY635" s="25" t="s">
        <v>285</v>
      </c>
      <c r="BE635" s="188">
        <f t="shared" si="124"/>
        <v>0</v>
      </c>
      <c r="BF635" s="188">
        <f t="shared" si="125"/>
        <v>0</v>
      </c>
      <c r="BG635" s="188">
        <f t="shared" si="126"/>
        <v>0</v>
      </c>
      <c r="BH635" s="188">
        <f t="shared" si="127"/>
        <v>0</v>
      </c>
      <c r="BI635" s="188">
        <f t="shared" si="128"/>
        <v>0</v>
      </c>
      <c r="BJ635" s="25" t="s">
        <v>82</v>
      </c>
      <c r="BK635" s="188">
        <f t="shared" si="129"/>
        <v>0</v>
      </c>
      <c r="BL635" s="25" t="s">
        <v>337</v>
      </c>
      <c r="BM635" s="25" t="s">
        <v>1355</v>
      </c>
    </row>
    <row r="636" spans="2:65" s="10" customFormat="1" ht="14.4">
      <c r="B636" s="162"/>
      <c r="D636" s="173" t="s">
        <v>73</v>
      </c>
      <c r="E636" s="174" t="s">
        <v>1356</v>
      </c>
      <c r="F636" s="174" t="s">
        <v>1357</v>
      </c>
      <c r="I636" s="165"/>
      <c r="J636" s="175">
        <f>BK636</f>
        <v>0</v>
      </c>
      <c r="K636" s="401" t="s">
        <v>121</v>
      </c>
      <c r="L636" s="162"/>
      <c r="M636" s="167"/>
      <c r="N636" s="168"/>
      <c r="O636" s="168"/>
      <c r="P636" s="169">
        <f>SUM(P637:P651)</f>
        <v>0</v>
      </c>
      <c r="Q636" s="168"/>
      <c r="R636" s="169">
        <f>SUM(R637:R651)</f>
        <v>0</v>
      </c>
      <c r="S636" s="168"/>
      <c r="T636" s="170">
        <f>SUM(T637:T651)</f>
        <v>0</v>
      </c>
      <c r="AR636" s="163" t="s">
        <v>84</v>
      </c>
      <c r="AT636" s="171" t="s">
        <v>73</v>
      </c>
      <c r="AU636" s="171" t="s">
        <v>84</v>
      </c>
      <c r="AY636" s="163" t="s">
        <v>285</v>
      </c>
      <c r="BK636" s="172">
        <f>SUM(BK637:BK651)</f>
        <v>0</v>
      </c>
    </row>
    <row r="637" spans="2:65" s="1" customFormat="1" ht="24">
      <c r="B637" s="176"/>
      <c r="C637" s="177" t="s">
        <v>1358</v>
      </c>
      <c r="D637" s="177" t="s">
        <v>287</v>
      </c>
      <c r="E637" s="178" t="s">
        <v>1359</v>
      </c>
      <c r="F637" s="179" t="s">
        <v>1360</v>
      </c>
      <c r="G637" s="180" t="s">
        <v>370</v>
      </c>
      <c r="H637" s="181">
        <v>1</v>
      </c>
      <c r="I637" s="182"/>
      <c r="J637" s="183">
        <f t="shared" ref="J637:J651" si="130">ROUND(I637*H637,2)</f>
        <v>0</v>
      </c>
      <c r="K637" s="403" t="s">
        <v>5585</v>
      </c>
      <c r="L637" s="42"/>
      <c r="M637" s="184" t="s">
        <v>5</v>
      </c>
      <c r="N637" s="185" t="s">
        <v>45</v>
      </c>
      <c r="O637" s="43"/>
      <c r="P637" s="186">
        <f t="shared" ref="P637:P651" si="131">O637*H637</f>
        <v>0</v>
      </c>
      <c r="Q637" s="186">
        <v>0</v>
      </c>
      <c r="R637" s="186">
        <f t="shared" ref="R637:R651" si="132">Q637*H637</f>
        <v>0</v>
      </c>
      <c r="S637" s="186">
        <v>0</v>
      </c>
      <c r="T637" s="187">
        <f t="shared" ref="T637:T651" si="133">S637*H637</f>
        <v>0</v>
      </c>
      <c r="AR637" s="25" t="s">
        <v>337</v>
      </c>
      <c r="AT637" s="25" t="s">
        <v>287</v>
      </c>
      <c r="AU637" s="25" t="s">
        <v>142</v>
      </c>
      <c r="AY637" s="25" t="s">
        <v>285</v>
      </c>
      <c r="BE637" s="188">
        <f t="shared" ref="BE637:BE651" si="134">IF(N637="základní",J637,0)</f>
        <v>0</v>
      </c>
      <c r="BF637" s="188">
        <f t="shared" ref="BF637:BF651" si="135">IF(N637="snížená",J637,0)</f>
        <v>0</v>
      </c>
      <c r="BG637" s="188">
        <f t="shared" ref="BG637:BG651" si="136">IF(N637="zákl. přenesená",J637,0)</f>
        <v>0</v>
      </c>
      <c r="BH637" s="188">
        <f t="shared" ref="BH637:BH651" si="137">IF(N637="sníž. přenesená",J637,0)</f>
        <v>0</v>
      </c>
      <c r="BI637" s="188">
        <f t="shared" ref="BI637:BI651" si="138">IF(N637="nulová",J637,0)</f>
        <v>0</v>
      </c>
      <c r="BJ637" s="25" t="s">
        <v>82</v>
      </c>
      <c r="BK637" s="188">
        <f t="shared" ref="BK637:BK651" si="139">ROUND(I637*H637,2)</f>
        <v>0</v>
      </c>
      <c r="BL637" s="25" t="s">
        <v>337</v>
      </c>
      <c r="BM637" s="25" t="s">
        <v>1361</v>
      </c>
    </row>
    <row r="638" spans="2:65" s="1" customFormat="1" ht="24">
      <c r="B638" s="176"/>
      <c r="C638" s="177" t="s">
        <v>1362</v>
      </c>
      <c r="D638" s="177" t="s">
        <v>287</v>
      </c>
      <c r="E638" s="178" t="s">
        <v>1363</v>
      </c>
      <c r="F638" s="179" t="s">
        <v>1364</v>
      </c>
      <c r="G638" s="180" t="s">
        <v>370</v>
      </c>
      <c r="H638" s="181">
        <v>1</v>
      </c>
      <c r="I638" s="182"/>
      <c r="J638" s="183">
        <f t="shared" si="130"/>
        <v>0</v>
      </c>
      <c r="K638" s="403" t="s">
        <v>5585</v>
      </c>
      <c r="L638" s="42"/>
      <c r="M638" s="184" t="s">
        <v>5</v>
      </c>
      <c r="N638" s="185" t="s">
        <v>45</v>
      </c>
      <c r="O638" s="43"/>
      <c r="P638" s="186">
        <f t="shared" si="131"/>
        <v>0</v>
      </c>
      <c r="Q638" s="186">
        <v>0</v>
      </c>
      <c r="R638" s="186">
        <f t="shared" si="132"/>
        <v>0</v>
      </c>
      <c r="S638" s="186">
        <v>0</v>
      </c>
      <c r="T638" s="187">
        <f t="shared" si="133"/>
        <v>0</v>
      </c>
      <c r="AR638" s="25" t="s">
        <v>337</v>
      </c>
      <c r="AT638" s="25" t="s">
        <v>287</v>
      </c>
      <c r="AU638" s="25" t="s">
        <v>142</v>
      </c>
      <c r="AY638" s="25" t="s">
        <v>285</v>
      </c>
      <c r="BE638" s="188">
        <f t="shared" si="134"/>
        <v>0</v>
      </c>
      <c r="BF638" s="188">
        <f t="shared" si="135"/>
        <v>0</v>
      </c>
      <c r="BG638" s="188">
        <f t="shared" si="136"/>
        <v>0</v>
      </c>
      <c r="BH638" s="188">
        <f t="shared" si="137"/>
        <v>0</v>
      </c>
      <c r="BI638" s="188">
        <f t="shared" si="138"/>
        <v>0</v>
      </c>
      <c r="BJ638" s="25" t="s">
        <v>82</v>
      </c>
      <c r="BK638" s="188">
        <f t="shared" si="139"/>
        <v>0</v>
      </c>
      <c r="BL638" s="25" t="s">
        <v>337</v>
      </c>
      <c r="BM638" s="25" t="s">
        <v>1365</v>
      </c>
    </row>
    <row r="639" spans="2:65" s="1" customFormat="1" ht="24">
      <c r="B639" s="176"/>
      <c r="C639" s="177" t="s">
        <v>1366</v>
      </c>
      <c r="D639" s="177" t="s">
        <v>287</v>
      </c>
      <c r="E639" s="178" t="s">
        <v>1367</v>
      </c>
      <c r="F639" s="179" t="s">
        <v>1368</v>
      </c>
      <c r="G639" s="180" t="s">
        <v>370</v>
      </c>
      <c r="H639" s="181">
        <v>6</v>
      </c>
      <c r="I639" s="182"/>
      <c r="J639" s="183">
        <f t="shared" si="130"/>
        <v>0</v>
      </c>
      <c r="K639" s="403" t="s">
        <v>5585</v>
      </c>
      <c r="L639" s="42"/>
      <c r="M639" s="184" t="s">
        <v>5</v>
      </c>
      <c r="N639" s="185" t="s">
        <v>45</v>
      </c>
      <c r="O639" s="43"/>
      <c r="P639" s="186">
        <f t="shared" si="131"/>
        <v>0</v>
      </c>
      <c r="Q639" s="186">
        <v>0</v>
      </c>
      <c r="R639" s="186">
        <f t="shared" si="132"/>
        <v>0</v>
      </c>
      <c r="S639" s="186">
        <v>0</v>
      </c>
      <c r="T639" s="187">
        <f t="shared" si="133"/>
        <v>0</v>
      </c>
      <c r="AR639" s="25" t="s">
        <v>337</v>
      </c>
      <c r="AT639" s="25" t="s">
        <v>287</v>
      </c>
      <c r="AU639" s="25" t="s">
        <v>142</v>
      </c>
      <c r="AY639" s="25" t="s">
        <v>285</v>
      </c>
      <c r="BE639" s="188">
        <f t="shared" si="134"/>
        <v>0</v>
      </c>
      <c r="BF639" s="188">
        <f t="shared" si="135"/>
        <v>0</v>
      </c>
      <c r="BG639" s="188">
        <f t="shared" si="136"/>
        <v>0</v>
      </c>
      <c r="BH639" s="188">
        <f t="shared" si="137"/>
        <v>0</v>
      </c>
      <c r="BI639" s="188">
        <f t="shared" si="138"/>
        <v>0</v>
      </c>
      <c r="BJ639" s="25" t="s">
        <v>82</v>
      </c>
      <c r="BK639" s="188">
        <f t="shared" si="139"/>
        <v>0</v>
      </c>
      <c r="BL639" s="25" t="s">
        <v>337</v>
      </c>
      <c r="BM639" s="25" t="s">
        <v>1369</v>
      </c>
    </row>
    <row r="640" spans="2:65" s="1" customFormat="1" ht="24">
      <c r="B640" s="176"/>
      <c r="C640" s="177" t="s">
        <v>1370</v>
      </c>
      <c r="D640" s="177" t="s">
        <v>287</v>
      </c>
      <c r="E640" s="178" t="s">
        <v>1371</v>
      </c>
      <c r="F640" s="179" t="s">
        <v>1372</v>
      </c>
      <c r="G640" s="180" t="s">
        <v>370</v>
      </c>
      <c r="H640" s="181">
        <v>8</v>
      </c>
      <c r="I640" s="182"/>
      <c r="J640" s="183">
        <f t="shared" si="130"/>
        <v>0</v>
      </c>
      <c r="K640" s="403" t="s">
        <v>5585</v>
      </c>
      <c r="L640" s="42"/>
      <c r="M640" s="184" t="s">
        <v>5</v>
      </c>
      <c r="N640" s="185" t="s">
        <v>45</v>
      </c>
      <c r="O640" s="43"/>
      <c r="P640" s="186">
        <f t="shared" si="131"/>
        <v>0</v>
      </c>
      <c r="Q640" s="186">
        <v>0</v>
      </c>
      <c r="R640" s="186">
        <f t="shared" si="132"/>
        <v>0</v>
      </c>
      <c r="S640" s="186">
        <v>0</v>
      </c>
      <c r="T640" s="187">
        <f t="shared" si="133"/>
        <v>0</v>
      </c>
      <c r="AR640" s="25" t="s">
        <v>337</v>
      </c>
      <c r="AT640" s="25" t="s">
        <v>287</v>
      </c>
      <c r="AU640" s="25" t="s">
        <v>142</v>
      </c>
      <c r="AY640" s="25" t="s">
        <v>285</v>
      </c>
      <c r="BE640" s="188">
        <f t="shared" si="134"/>
        <v>0</v>
      </c>
      <c r="BF640" s="188">
        <f t="shared" si="135"/>
        <v>0</v>
      </c>
      <c r="BG640" s="188">
        <f t="shared" si="136"/>
        <v>0</v>
      </c>
      <c r="BH640" s="188">
        <f t="shared" si="137"/>
        <v>0</v>
      </c>
      <c r="BI640" s="188">
        <f t="shared" si="138"/>
        <v>0</v>
      </c>
      <c r="BJ640" s="25" t="s">
        <v>82</v>
      </c>
      <c r="BK640" s="188">
        <f t="shared" si="139"/>
        <v>0</v>
      </c>
      <c r="BL640" s="25" t="s">
        <v>337</v>
      </c>
      <c r="BM640" s="25" t="s">
        <v>1373</v>
      </c>
    </row>
    <row r="641" spans="2:65" s="1" customFormat="1" ht="24">
      <c r="B641" s="176"/>
      <c r="C641" s="177" t="s">
        <v>1374</v>
      </c>
      <c r="D641" s="177" t="s">
        <v>287</v>
      </c>
      <c r="E641" s="178" t="s">
        <v>1375</v>
      </c>
      <c r="F641" s="179" t="s">
        <v>1376</v>
      </c>
      <c r="G641" s="180" t="s">
        <v>370</v>
      </c>
      <c r="H641" s="181">
        <v>1</v>
      </c>
      <c r="I641" s="182"/>
      <c r="J641" s="183">
        <f t="shared" si="130"/>
        <v>0</v>
      </c>
      <c r="K641" s="403" t="s">
        <v>5585</v>
      </c>
      <c r="L641" s="42"/>
      <c r="M641" s="184" t="s">
        <v>5</v>
      </c>
      <c r="N641" s="185" t="s">
        <v>45</v>
      </c>
      <c r="O641" s="43"/>
      <c r="P641" s="186">
        <f t="shared" si="131"/>
        <v>0</v>
      </c>
      <c r="Q641" s="186">
        <v>0</v>
      </c>
      <c r="R641" s="186">
        <f t="shared" si="132"/>
        <v>0</v>
      </c>
      <c r="S641" s="186">
        <v>0</v>
      </c>
      <c r="T641" s="187">
        <f t="shared" si="133"/>
        <v>0</v>
      </c>
      <c r="AR641" s="25" t="s">
        <v>337</v>
      </c>
      <c r="AT641" s="25" t="s">
        <v>287</v>
      </c>
      <c r="AU641" s="25" t="s">
        <v>142</v>
      </c>
      <c r="AY641" s="25" t="s">
        <v>285</v>
      </c>
      <c r="BE641" s="188">
        <f t="shared" si="134"/>
        <v>0</v>
      </c>
      <c r="BF641" s="188">
        <f t="shared" si="135"/>
        <v>0</v>
      </c>
      <c r="BG641" s="188">
        <f t="shared" si="136"/>
        <v>0</v>
      </c>
      <c r="BH641" s="188">
        <f t="shared" si="137"/>
        <v>0</v>
      </c>
      <c r="BI641" s="188">
        <f t="shared" si="138"/>
        <v>0</v>
      </c>
      <c r="BJ641" s="25" t="s">
        <v>82</v>
      </c>
      <c r="BK641" s="188">
        <f t="shared" si="139"/>
        <v>0</v>
      </c>
      <c r="BL641" s="25" t="s">
        <v>337</v>
      </c>
      <c r="BM641" s="25" t="s">
        <v>1377</v>
      </c>
    </row>
    <row r="642" spans="2:65" s="1" customFormat="1" ht="24">
      <c r="B642" s="176"/>
      <c r="C642" s="177" t="s">
        <v>1378</v>
      </c>
      <c r="D642" s="177" t="s">
        <v>287</v>
      </c>
      <c r="E642" s="178" t="s">
        <v>1379</v>
      </c>
      <c r="F642" s="179" t="s">
        <v>1380</v>
      </c>
      <c r="G642" s="180" t="s">
        <v>370</v>
      </c>
      <c r="H642" s="181">
        <v>2</v>
      </c>
      <c r="I642" s="182"/>
      <c r="J642" s="183">
        <f t="shared" si="130"/>
        <v>0</v>
      </c>
      <c r="K642" s="403" t="s">
        <v>5585</v>
      </c>
      <c r="L642" s="42"/>
      <c r="M642" s="184" t="s">
        <v>5</v>
      </c>
      <c r="N642" s="185" t="s">
        <v>45</v>
      </c>
      <c r="O642" s="43"/>
      <c r="P642" s="186">
        <f t="shared" si="131"/>
        <v>0</v>
      </c>
      <c r="Q642" s="186">
        <v>0</v>
      </c>
      <c r="R642" s="186">
        <f t="shared" si="132"/>
        <v>0</v>
      </c>
      <c r="S642" s="186">
        <v>0</v>
      </c>
      <c r="T642" s="187">
        <f t="shared" si="133"/>
        <v>0</v>
      </c>
      <c r="AR642" s="25" t="s">
        <v>337</v>
      </c>
      <c r="AT642" s="25" t="s">
        <v>287</v>
      </c>
      <c r="AU642" s="25" t="s">
        <v>142</v>
      </c>
      <c r="AY642" s="25" t="s">
        <v>285</v>
      </c>
      <c r="BE642" s="188">
        <f t="shared" si="134"/>
        <v>0</v>
      </c>
      <c r="BF642" s="188">
        <f t="shared" si="135"/>
        <v>0</v>
      </c>
      <c r="BG642" s="188">
        <f t="shared" si="136"/>
        <v>0</v>
      </c>
      <c r="BH642" s="188">
        <f t="shared" si="137"/>
        <v>0</v>
      </c>
      <c r="BI642" s="188">
        <f t="shared" si="138"/>
        <v>0</v>
      </c>
      <c r="BJ642" s="25" t="s">
        <v>82</v>
      </c>
      <c r="BK642" s="188">
        <f t="shared" si="139"/>
        <v>0</v>
      </c>
      <c r="BL642" s="25" t="s">
        <v>337</v>
      </c>
      <c r="BM642" s="25" t="s">
        <v>1381</v>
      </c>
    </row>
    <row r="643" spans="2:65" s="1" customFormat="1" ht="24">
      <c r="B643" s="176"/>
      <c r="C643" s="177" t="s">
        <v>1382</v>
      </c>
      <c r="D643" s="177" t="s">
        <v>287</v>
      </c>
      <c r="E643" s="178" t="s">
        <v>1383</v>
      </c>
      <c r="F643" s="179" t="s">
        <v>1384</v>
      </c>
      <c r="G643" s="180" t="s">
        <v>370</v>
      </c>
      <c r="H643" s="181">
        <v>1</v>
      </c>
      <c r="I643" s="182"/>
      <c r="J643" s="183">
        <f t="shared" si="130"/>
        <v>0</v>
      </c>
      <c r="K643" s="403" t="s">
        <v>5585</v>
      </c>
      <c r="L643" s="42"/>
      <c r="M643" s="184" t="s">
        <v>5</v>
      </c>
      <c r="N643" s="185" t="s">
        <v>45</v>
      </c>
      <c r="O643" s="43"/>
      <c r="P643" s="186">
        <f t="shared" si="131"/>
        <v>0</v>
      </c>
      <c r="Q643" s="186">
        <v>0</v>
      </c>
      <c r="R643" s="186">
        <f t="shared" si="132"/>
        <v>0</v>
      </c>
      <c r="S643" s="186">
        <v>0</v>
      </c>
      <c r="T643" s="187">
        <f t="shared" si="133"/>
        <v>0</v>
      </c>
      <c r="AR643" s="25" t="s">
        <v>337</v>
      </c>
      <c r="AT643" s="25" t="s">
        <v>287</v>
      </c>
      <c r="AU643" s="25" t="s">
        <v>142</v>
      </c>
      <c r="AY643" s="25" t="s">
        <v>285</v>
      </c>
      <c r="BE643" s="188">
        <f t="shared" si="134"/>
        <v>0</v>
      </c>
      <c r="BF643" s="188">
        <f t="shared" si="135"/>
        <v>0</v>
      </c>
      <c r="BG643" s="188">
        <f t="shared" si="136"/>
        <v>0</v>
      </c>
      <c r="BH643" s="188">
        <f t="shared" si="137"/>
        <v>0</v>
      </c>
      <c r="BI643" s="188">
        <f t="shared" si="138"/>
        <v>0</v>
      </c>
      <c r="BJ643" s="25" t="s">
        <v>82</v>
      </c>
      <c r="BK643" s="188">
        <f t="shared" si="139"/>
        <v>0</v>
      </c>
      <c r="BL643" s="25" t="s">
        <v>337</v>
      </c>
      <c r="BM643" s="25" t="s">
        <v>1385</v>
      </c>
    </row>
    <row r="644" spans="2:65" s="1" customFormat="1" ht="24">
      <c r="B644" s="176"/>
      <c r="C644" s="177" t="s">
        <v>1386</v>
      </c>
      <c r="D644" s="177" t="s">
        <v>287</v>
      </c>
      <c r="E644" s="178" t="s">
        <v>1387</v>
      </c>
      <c r="F644" s="179" t="s">
        <v>1388</v>
      </c>
      <c r="G644" s="180" t="s">
        <v>370</v>
      </c>
      <c r="H644" s="181">
        <v>25</v>
      </c>
      <c r="I644" s="182"/>
      <c r="J644" s="183">
        <f t="shared" si="130"/>
        <v>0</v>
      </c>
      <c r="K644" s="403" t="s">
        <v>5585</v>
      </c>
      <c r="L644" s="42"/>
      <c r="M644" s="184" t="s">
        <v>5</v>
      </c>
      <c r="N644" s="185" t="s">
        <v>45</v>
      </c>
      <c r="O644" s="43"/>
      <c r="P644" s="186">
        <f t="shared" si="131"/>
        <v>0</v>
      </c>
      <c r="Q644" s="186">
        <v>0</v>
      </c>
      <c r="R644" s="186">
        <f t="shared" si="132"/>
        <v>0</v>
      </c>
      <c r="S644" s="186">
        <v>0</v>
      </c>
      <c r="T644" s="187">
        <f t="shared" si="133"/>
        <v>0</v>
      </c>
      <c r="AR644" s="25" t="s">
        <v>337</v>
      </c>
      <c r="AT644" s="25" t="s">
        <v>287</v>
      </c>
      <c r="AU644" s="25" t="s">
        <v>142</v>
      </c>
      <c r="AY644" s="25" t="s">
        <v>285</v>
      </c>
      <c r="BE644" s="188">
        <f t="shared" si="134"/>
        <v>0</v>
      </c>
      <c r="BF644" s="188">
        <f t="shared" si="135"/>
        <v>0</v>
      </c>
      <c r="BG644" s="188">
        <f t="shared" si="136"/>
        <v>0</v>
      </c>
      <c r="BH644" s="188">
        <f t="shared" si="137"/>
        <v>0</v>
      </c>
      <c r="BI644" s="188">
        <f t="shared" si="138"/>
        <v>0</v>
      </c>
      <c r="BJ644" s="25" t="s">
        <v>82</v>
      </c>
      <c r="BK644" s="188">
        <f t="shared" si="139"/>
        <v>0</v>
      </c>
      <c r="BL644" s="25" t="s">
        <v>337</v>
      </c>
      <c r="BM644" s="25" t="s">
        <v>1389</v>
      </c>
    </row>
    <row r="645" spans="2:65" s="1" customFormat="1" ht="24">
      <c r="B645" s="176"/>
      <c r="C645" s="177" t="s">
        <v>1390</v>
      </c>
      <c r="D645" s="177" t="s">
        <v>287</v>
      </c>
      <c r="E645" s="178" t="s">
        <v>1391</v>
      </c>
      <c r="F645" s="179" t="s">
        <v>1392</v>
      </c>
      <c r="G645" s="180" t="s">
        <v>370</v>
      </c>
      <c r="H645" s="181">
        <v>22</v>
      </c>
      <c r="I645" s="182"/>
      <c r="J645" s="183">
        <f t="shared" si="130"/>
        <v>0</v>
      </c>
      <c r="K645" s="403" t="s">
        <v>5585</v>
      </c>
      <c r="L645" s="42"/>
      <c r="M645" s="184" t="s">
        <v>5</v>
      </c>
      <c r="N645" s="185" t="s">
        <v>45</v>
      </c>
      <c r="O645" s="43"/>
      <c r="P645" s="186">
        <f t="shared" si="131"/>
        <v>0</v>
      </c>
      <c r="Q645" s="186">
        <v>0</v>
      </c>
      <c r="R645" s="186">
        <f t="shared" si="132"/>
        <v>0</v>
      </c>
      <c r="S645" s="186">
        <v>0</v>
      </c>
      <c r="T645" s="187">
        <f t="shared" si="133"/>
        <v>0</v>
      </c>
      <c r="AR645" s="25" t="s">
        <v>337</v>
      </c>
      <c r="AT645" s="25" t="s">
        <v>287</v>
      </c>
      <c r="AU645" s="25" t="s">
        <v>142</v>
      </c>
      <c r="AY645" s="25" t="s">
        <v>285</v>
      </c>
      <c r="BE645" s="188">
        <f t="shared" si="134"/>
        <v>0</v>
      </c>
      <c r="BF645" s="188">
        <f t="shared" si="135"/>
        <v>0</v>
      </c>
      <c r="BG645" s="188">
        <f t="shared" si="136"/>
        <v>0</v>
      </c>
      <c r="BH645" s="188">
        <f t="shared" si="137"/>
        <v>0</v>
      </c>
      <c r="BI645" s="188">
        <f t="shared" si="138"/>
        <v>0</v>
      </c>
      <c r="BJ645" s="25" t="s">
        <v>82</v>
      </c>
      <c r="BK645" s="188">
        <f t="shared" si="139"/>
        <v>0</v>
      </c>
      <c r="BL645" s="25" t="s">
        <v>337</v>
      </c>
      <c r="BM645" s="25" t="s">
        <v>1393</v>
      </c>
    </row>
    <row r="646" spans="2:65" s="1" customFormat="1" ht="24">
      <c r="B646" s="176"/>
      <c r="C646" s="177" t="s">
        <v>1394</v>
      </c>
      <c r="D646" s="177" t="s">
        <v>287</v>
      </c>
      <c r="E646" s="178" t="s">
        <v>1395</v>
      </c>
      <c r="F646" s="179" t="s">
        <v>1396</v>
      </c>
      <c r="G646" s="180" t="s">
        <v>370</v>
      </c>
      <c r="H646" s="181">
        <v>2</v>
      </c>
      <c r="I646" s="182"/>
      <c r="J646" s="183">
        <f t="shared" si="130"/>
        <v>0</v>
      </c>
      <c r="K646" s="403" t="s">
        <v>5585</v>
      </c>
      <c r="L646" s="42"/>
      <c r="M646" s="184" t="s">
        <v>5</v>
      </c>
      <c r="N646" s="185" t="s">
        <v>45</v>
      </c>
      <c r="O646" s="43"/>
      <c r="P646" s="186">
        <f t="shared" si="131"/>
        <v>0</v>
      </c>
      <c r="Q646" s="186">
        <v>0</v>
      </c>
      <c r="R646" s="186">
        <f t="shared" si="132"/>
        <v>0</v>
      </c>
      <c r="S646" s="186">
        <v>0</v>
      </c>
      <c r="T646" s="187">
        <f t="shared" si="133"/>
        <v>0</v>
      </c>
      <c r="AR646" s="25" t="s">
        <v>337</v>
      </c>
      <c r="AT646" s="25" t="s">
        <v>287</v>
      </c>
      <c r="AU646" s="25" t="s">
        <v>142</v>
      </c>
      <c r="AY646" s="25" t="s">
        <v>285</v>
      </c>
      <c r="BE646" s="188">
        <f t="shared" si="134"/>
        <v>0</v>
      </c>
      <c r="BF646" s="188">
        <f t="shared" si="135"/>
        <v>0</v>
      </c>
      <c r="BG646" s="188">
        <f t="shared" si="136"/>
        <v>0</v>
      </c>
      <c r="BH646" s="188">
        <f t="shared" si="137"/>
        <v>0</v>
      </c>
      <c r="BI646" s="188">
        <f t="shared" si="138"/>
        <v>0</v>
      </c>
      <c r="BJ646" s="25" t="s">
        <v>82</v>
      </c>
      <c r="BK646" s="188">
        <f t="shared" si="139"/>
        <v>0</v>
      </c>
      <c r="BL646" s="25" t="s">
        <v>337</v>
      </c>
      <c r="BM646" s="25" t="s">
        <v>1397</v>
      </c>
    </row>
    <row r="647" spans="2:65" s="1" customFormat="1" ht="24">
      <c r="B647" s="176"/>
      <c r="C647" s="177" t="s">
        <v>1398</v>
      </c>
      <c r="D647" s="177" t="s">
        <v>287</v>
      </c>
      <c r="E647" s="178" t="s">
        <v>1399</v>
      </c>
      <c r="F647" s="179" t="s">
        <v>1400</v>
      </c>
      <c r="G647" s="180" t="s">
        <v>370</v>
      </c>
      <c r="H647" s="181">
        <v>1</v>
      </c>
      <c r="I647" s="182"/>
      <c r="J647" s="183">
        <f t="shared" si="130"/>
        <v>0</v>
      </c>
      <c r="K647" s="403" t="s">
        <v>5585</v>
      </c>
      <c r="L647" s="42"/>
      <c r="M647" s="184" t="s">
        <v>5</v>
      </c>
      <c r="N647" s="185" t="s">
        <v>45</v>
      </c>
      <c r="O647" s="43"/>
      <c r="P647" s="186">
        <f t="shared" si="131"/>
        <v>0</v>
      </c>
      <c r="Q647" s="186">
        <v>0</v>
      </c>
      <c r="R647" s="186">
        <f t="shared" si="132"/>
        <v>0</v>
      </c>
      <c r="S647" s="186">
        <v>0</v>
      </c>
      <c r="T647" s="187">
        <f t="shared" si="133"/>
        <v>0</v>
      </c>
      <c r="AR647" s="25" t="s">
        <v>337</v>
      </c>
      <c r="AT647" s="25" t="s">
        <v>287</v>
      </c>
      <c r="AU647" s="25" t="s">
        <v>142</v>
      </c>
      <c r="AY647" s="25" t="s">
        <v>285</v>
      </c>
      <c r="BE647" s="188">
        <f t="shared" si="134"/>
        <v>0</v>
      </c>
      <c r="BF647" s="188">
        <f t="shared" si="135"/>
        <v>0</v>
      </c>
      <c r="BG647" s="188">
        <f t="shared" si="136"/>
        <v>0</v>
      </c>
      <c r="BH647" s="188">
        <f t="shared" si="137"/>
        <v>0</v>
      </c>
      <c r="BI647" s="188">
        <f t="shared" si="138"/>
        <v>0</v>
      </c>
      <c r="BJ647" s="25" t="s">
        <v>82</v>
      </c>
      <c r="BK647" s="188">
        <f t="shared" si="139"/>
        <v>0</v>
      </c>
      <c r="BL647" s="25" t="s">
        <v>337</v>
      </c>
      <c r="BM647" s="25" t="s">
        <v>1401</v>
      </c>
    </row>
    <row r="648" spans="2:65" s="1" customFormat="1" ht="24">
      <c r="B648" s="176"/>
      <c r="C648" s="177" t="s">
        <v>1402</v>
      </c>
      <c r="D648" s="177" t="s">
        <v>287</v>
      </c>
      <c r="E648" s="178" t="s">
        <v>1403</v>
      </c>
      <c r="F648" s="179" t="s">
        <v>1404</v>
      </c>
      <c r="G648" s="180" t="s">
        <v>370</v>
      </c>
      <c r="H648" s="181">
        <v>1</v>
      </c>
      <c r="I648" s="182"/>
      <c r="J648" s="183">
        <f t="shared" si="130"/>
        <v>0</v>
      </c>
      <c r="K648" s="403" t="s">
        <v>5585</v>
      </c>
      <c r="L648" s="42"/>
      <c r="M648" s="184" t="s">
        <v>5</v>
      </c>
      <c r="N648" s="185" t="s">
        <v>45</v>
      </c>
      <c r="O648" s="43"/>
      <c r="P648" s="186">
        <f t="shared" si="131"/>
        <v>0</v>
      </c>
      <c r="Q648" s="186">
        <v>0</v>
      </c>
      <c r="R648" s="186">
        <f t="shared" si="132"/>
        <v>0</v>
      </c>
      <c r="S648" s="186">
        <v>0</v>
      </c>
      <c r="T648" s="187">
        <f t="shared" si="133"/>
        <v>0</v>
      </c>
      <c r="AR648" s="25" t="s">
        <v>337</v>
      </c>
      <c r="AT648" s="25" t="s">
        <v>287</v>
      </c>
      <c r="AU648" s="25" t="s">
        <v>142</v>
      </c>
      <c r="AY648" s="25" t="s">
        <v>285</v>
      </c>
      <c r="BE648" s="188">
        <f t="shared" si="134"/>
        <v>0</v>
      </c>
      <c r="BF648" s="188">
        <f t="shared" si="135"/>
        <v>0</v>
      </c>
      <c r="BG648" s="188">
        <f t="shared" si="136"/>
        <v>0</v>
      </c>
      <c r="BH648" s="188">
        <f t="shared" si="137"/>
        <v>0</v>
      </c>
      <c r="BI648" s="188">
        <f t="shared" si="138"/>
        <v>0</v>
      </c>
      <c r="BJ648" s="25" t="s">
        <v>82</v>
      </c>
      <c r="BK648" s="188">
        <f t="shared" si="139"/>
        <v>0</v>
      </c>
      <c r="BL648" s="25" t="s">
        <v>337</v>
      </c>
      <c r="BM648" s="25" t="s">
        <v>1405</v>
      </c>
    </row>
    <row r="649" spans="2:65" s="1" customFormat="1" ht="24">
      <c r="B649" s="176"/>
      <c r="C649" s="177" t="s">
        <v>1406</v>
      </c>
      <c r="D649" s="177" t="s">
        <v>287</v>
      </c>
      <c r="E649" s="178" t="s">
        <v>1407</v>
      </c>
      <c r="F649" s="179" t="s">
        <v>1408</v>
      </c>
      <c r="G649" s="180" t="s">
        <v>370</v>
      </c>
      <c r="H649" s="181">
        <v>3</v>
      </c>
      <c r="I649" s="182"/>
      <c r="J649" s="183">
        <f t="shared" si="130"/>
        <v>0</v>
      </c>
      <c r="K649" s="403" t="s">
        <v>5585</v>
      </c>
      <c r="L649" s="42"/>
      <c r="M649" s="184" t="s">
        <v>5</v>
      </c>
      <c r="N649" s="185" t="s">
        <v>45</v>
      </c>
      <c r="O649" s="43"/>
      <c r="P649" s="186">
        <f t="shared" si="131"/>
        <v>0</v>
      </c>
      <c r="Q649" s="186">
        <v>0</v>
      </c>
      <c r="R649" s="186">
        <f t="shared" si="132"/>
        <v>0</v>
      </c>
      <c r="S649" s="186">
        <v>0</v>
      </c>
      <c r="T649" s="187">
        <f t="shared" si="133"/>
        <v>0</v>
      </c>
      <c r="AR649" s="25" t="s">
        <v>337</v>
      </c>
      <c r="AT649" s="25" t="s">
        <v>287</v>
      </c>
      <c r="AU649" s="25" t="s">
        <v>142</v>
      </c>
      <c r="AY649" s="25" t="s">
        <v>285</v>
      </c>
      <c r="BE649" s="188">
        <f t="shared" si="134"/>
        <v>0</v>
      </c>
      <c r="BF649" s="188">
        <f t="shared" si="135"/>
        <v>0</v>
      </c>
      <c r="BG649" s="188">
        <f t="shared" si="136"/>
        <v>0</v>
      </c>
      <c r="BH649" s="188">
        <f t="shared" si="137"/>
        <v>0</v>
      </c>
      <c r="BI649" s="188">
        <f t="shared" si="138"/>
        <v>0</v>
      </c>
      <c r="BJ649" s="25" t="s">
        <v>82</v>
      </c>
      <c r="BK649" s="188">
        <f t="shared" si="139"/>
        <v>0</v>
      </c>
      <c r="BL649" s="25" t="s">
        <v>337</v>
      </c>
      <c r="BM649" s="25" t="s">
        <v>1409</v>
      </c>
    </row>
    <row r="650" spans="2:65" s="1" customFormat="1" ht="24">
      <c r="B650" s="176"/>
      <c r="C650" s="177" t="s">
        <v>1410</v>
      </c>
      <c r="D650" s="177" t="s">
        <v>287</v>
      </c>
      <c r="E650" s="178" t="s">
        <v>1411</v>
      </c>
      <c r="F650" s="179" t="s">
        <v>1412</v>
      </c>
      <c r="G650" s="180" t="s">
        <v>370</v>
      </c>
      <c r="H650" s="181">
        <v>2</v>
      </c>
      <c r="I650" s="182"/>
      <c r="J650" s="183">
        <f t="shared" si="130"/>
        <v>0</v>
      </c>
      <c r="K650" s="403" t="s">
        <v>5585</v>
      </c>
      <c r="L650" s="42"/>
      <c r="M650" s="184" t="s">
        <v>5</v>
      </c>
      <c r="N650" s="185" t="s">
        <v>45</v>
      </c>
      <c r="O650" s="43"/>
      <c r="P650" s="186">
        <f t="shared" si="131"/>
        <v>0</v>
      </c>
      <c r="Q650" s="186">
        <v>0</v>
      </c>
      <c r="R650" s="186">
        <f t="shared" si="132"/>
        <v>0</v>
      </c>
      <c r="S650" s="186">
        <v>0</v>
      </c>
      <c r="T650" s="187">
        <f t="shared" si="133"/>
        <v>0</v>
      </c>
      <c r="AR650" s="25" t="s">
        <v>337</v>
      </c>
      <c r="AT650" s="25" t="s">
        <v>287</v>
      </c>
      <c r="AU650" s="25" t="s">
        <v>142</v>
      </c>
      <c r="AY650" s="25" t="s">
        <v>285</v>
      </c>
      <c r="BE650" s="188">
        <f t="shared" si="134"/>
        <v>0</v>
      </c>
      <c r="BF650" s="188">
        <f t="shared" si="135"/>
        <v>0</v>
      </c>
      <c r="BG650" s="188">
        <f t="shared" si="136"/>
        <v>0</v>
      </c>
      <c r="BH650" s="188">
        <f t="shared" si="137"/>
        <v>0</v>
      </c>
      <c r="BI650" s="188">
        <f t="shared" si="138"/>
        <v>0</v>
      </c>
      <c r="BJ650" s="25" t="s">
        <v>82</v>
      </c>
      <c r="BK650" s="188">
        <f t="shared" si="139"/>
        <v>0</v>
      </c>
      <c r="BL650" s="25" t="s">
        <v>337</v>
      </c>
      <c r="BM650" s="25" t="s">
        <v>1413</v>
      </c>
    </row>
    <row r="651" spans="2:65" s="1" customFormat="1" ht="24">
      <c r="B651" s="176"/>
      <c r="C651" s="177" t="s">
        <v>1414</v>
      </c>
      <c r="D651" s="177" t="s">
        <v>287</v>
      </c>
      <c r="E651" s="178" t="s">
        <v>1415</v>
      </c>
      <c r="F651" s="179" t="s">
        <v>1416</v>
      </c>
      <c r="G651" s="180" t="s">
        <v>370</v>
      </c>
      <c r="H651" s="181">
        <v>2</v>
      </c>
      <c r="I651" s="182"/>
      <c r="J651" s="183">
        <f t="shared" si="130"/>
        <v>0</v>
      </c>
      <c r="K651" s="403" t="s">
        <v>5585</v>
      </c>
      <c r="L651" s="42"/>
      <c r="M651" s="184" t="s">
        <v>5</v>
      </c>
      <c r="N651" s="185" t="s">
        <v>45</v>
      </c>
      <c r="O651" s="43"/>
      <c r="P651" s="186">
        <f t="shared" si="131"/>
        <v>0</v>
      </c>
      <c r="Q651" s="186">
        <v>0</v>
      </c>
      <c r="R651" s="186">
        <f t="shared" si="132"/>
        <v>0</v>
      </c>
      <c r="S651" s="186">
        <v>0</v>
      </c>
      <c r="T651" s="187">
        <f t="shared" si="133"/>
        <v>0</v>
      </c>
      <c r="AR651" s="25" t="s">
        <v>337</v>
      </c>
      <c r="AT651" s="25" t="s">
        <v>287</v>
      </c>
      <c r="AU651" s="25" t="s">
        <v>142</v>
      </c>
      <c r="AY651" s="25" t="s">
        <v>285</v>
      </c>
      <c r="BE651" s="188">
        <f t="shared" si="134"/>
        <v>0</v>
      </c>
      <c r="BF651" s="188">
        <f t="shared" si="135"/>
        <v>0</v>
      </c>
      <c r="BG651" s="188">
        <f t="shared" si="136"/>
        <v>0</v>
      </c>
      <c r="BH651" s="188">
        <f t="shared" si="137"/>
        <v>0</v>
      </c>
      <c r="BI651" s="188">
        <f t="shared" si="138"/>
        <v>0</v>
      </c>
      <c r="BJ651" s="25" t="s">
        <v>82</v>
      </c>
      <c r="BK651" s="188">
        <f t="shared" si="139"/>
        <v>0</v>
      </c>
      <c r="BL651" s="25" t="s">
        <v>337</v>
      </c>
      <c r="BM651" s="25" t="s">
        <v>1417</v>
      </c>
    </row>
    <row r="652" spans="2:65" s="10" customFormat="1" ht="14.4">
      <c r="B652" s="162"/>
      <c r="D652" s="173" t="s">
        <v>73</v>
      </c>
      <c r="E652" s="174" t="s">
        <v>1418</v>
      </c>
      <c r="F652" s="174" t="s">
        <v>1419</v>
      </c>
      <c r="I652" s="165"/>
      <c r="J652" s="175">
        <f>BK652</f>
        <v>0</v>
      </c>
      <c r="K652" s="401" t="s">
        <v>121</v>
      </c>
      <c r="L652" s="162"/>
      <c r="M652" s="167"/>
      <c r="N652" s="168"/>
      <c r="O652" s="168"/>
      <c r="P652" s="169">
        <f>SUM(P653:P664)</f>
        <v>0</v>
      </c>
      <c r="Q652" s="168"/>
      <c r="R652" s="169">
        <f>SUM(R653:R664)</f>
        <v>0</v>
      </c>
      <c r="S652" s="168"/>
      <c r="T652" s="170">
        <f>SUM(T653:T664)</f>
        <v>0</v>
      </c>
      <c r="AR652" s="163" t="s">
        <v>84</v>
      </c>
      <c r="AT652" s="171" t="s">
        <v>73</v>
      </c>
      <c r="AU652" s="171" t="s">
        <v>84</v>
      </c>
      <c r="AY652" s="163" t="s">
        <v>285</v>
      </c>
      <c r="BK652" s="172">
        <f>SUM(BK653:BK664)</f>
        <v>0</v>
      </c>
    </row>
    <row r="653" spans="2:65" s="1" customFormat="1" ht="24">
      <c r="B653" s="176"/>
      <c r="C653" s="177" t="s">
        <v>1420</v>
      </c>
      <c r="D653" s="177" t="s">
        <v>287</v>
      </c>
      <c r="E653" s="178" t="s">
        <v>1421</v>
      </c>
      <c r="F653" s="179" t="s">
        <v>1422</v>
      </c>
      <c r="G653" s="180" t="s">
        <v>318</v>
      </c>
      <c r="H653" s="181">
        <v>150</v>
      </c>
      <c r="I653" s="182"/>
      <c r="J653" s="183">
        <f t="shared" ref="J653:J664" si="140">ROUND(I653*H653,2)</f>
        <v>0</v>
      </c>
      <c r="K653" s="403" t="s">
        <v>5585</v>
      </c>
      <c r="L653" s="42"/>
      <c r="M653" s="184" t="s">
        <v>5</v>
      </c>
      <c r="N653" s="185" t="s">
        <v>45</v>
      </c>
      <c r="O653" s="43"/>
      <c r="P653" s="186">
        <f t="shared" ref="P653:P664" si="141">O653*H653</f>
        <v>0</v>
      </c>
      <c r="Q653" s="186">
        <v>0</v>
      </c>
      <c r="R653" s="186">
        <f t="shared" ref="R653:R664" si="142">Q653*H653</f>
        <v>0</v>
      </c>
      <c r="S653" s="186">
        <v>0</v>
      </c>
      <c r="T653" s="187">
        <f t="shared" ref="T653:T664" si="143">S653*H653</f>
        <v>0</v>
      </c>
      <c r="AR653" s="25" t="s">
        <v>337</v>
      </c>
      <c r="AT653" s="25" t="s">
        <v>287</v>
      </c>
      <c r="AU653" s="25" t="s">
        <v>142</v>
      </c>
      <c r="AY653" s="25" t="s">
        <v>285</v>
      </c>
      <c r="BE653" s="188">
        <f t="shared" ref="BE653:BE664" si="144">IF(N653="základní",J653,0)</f>
        <v>0</v>
      </c>
      <c r="BF653" s="188">
        <f t="shared" ref="BF653:BF664" si="145">IF(N653="snížená",J653,0)</f>
        <v>0</v>
      </c>
      <c r="BG653" s="188">
        <f t="shared" ref="BG653:BG664" si="146">IF(N653="zákl. přenesená",J653,0)</f>
        <v>0</v>
      </c>
      <c r="BH653" s="188">
        <f t="shared" ref="BH653:BH664" si="147">IF(N653="sníž. přenesená",J653,0)</f>
        <v>0</v>
      </c>
      <c r="BI653" s="188">
        <f t="shared" ref="BI653:BI664" si="148">IF(N653="nulová",J653,0)</f>
        <v>0</v>
      </c>
      <c r="BJ653" s="25" t="s">
        <v>82</v>
      </c>
      <c r="BK653" s="188">
        <f t="shared" ref="BK653:BK664" si="149">ROUND(I653*H653,2)</f>
        <v>0</v>
      </c>
      <c r="BL653" s="25" t="s">
        <v>337</v>
      </c>
      <c r="BM653" s="25" t="s">
        <v>1423</v>
      </c>
    </row>
    <row r="654" spans="2:65" s="1" customFormat="1" ht="24">
      <c r="B654" s="176"/>
      <c r="C654" s="177" t="s">
        <v>1424</v>
      </c>
      <c r="D654" s="177" t="s">
        <v>287</v>
      </c>
      <c r="E654" s="178" t="s">
        <v>1425</v>
      </c>
      <c r="F654" s="179" t="s">
        <v>1426</v>
      </c>
      <c r="G654" s="180" t="s">
        <v>1427</v>
      </c>
      <c r="H654" s="181">
        <v>200</v>
      </c>
      <c r="I654" s="182"/>
      <c r="J654" s="183">
        <f t="shared" si="140"/>
        <v>0</v>
      </c>
      <c r="K654" s="403" t="s">
        <v>5585</v>
      </c>
      <c r="L654" s="42"/>
      <c r="M654" s="184" t="s">
        <v>5</v>
      </c>
      <c r="N654" s="185" t="s">
        <v>45</v>
      </c>
      <c r="O654" s="43"/>
      <c r="P654" s="186">
        <f t="shared" si="141"/>
        <v>0</v>
      </c>
      <c r="Q654" s="186">
        <v>0</v>
      </c>
      <c r="R654" s="186">
        <f t="shared" si="142"/>
        <v>0</v>
      </c>
      <c r="S654" s="186">
        <v>0</v>
      </c>
      <c r="T654" s="187">
        <f t="shared" si="143"/>
        <v>0</v>
      </c>
      <c r="AR654" s="25" t="s">
        <v>337</v>
      </c>
      <c r="AT654" s="25" t="s">
        <v>287</v>
      </c>
      <c r="AU654" s="25" t="s">
        <v>142</v>
      </c>
      <c r="AY654" s="25" t="s">
        <v>285</v>
      </c>
      <c r="BE654" s="188">
        <f t="shared" si="144"/>
        <v>0</v>
      </c>
      <c r="BF654" s="188">
        <f t="shared" si="145"/>
        <v>0</v>
      </c>
      <c r="BG654" s="188">
        <f t="shared" si="146"/>
        <v>0</v>
      </c>
      <c r="BH654" s="188">
        <f t="shared" si="147"/>
        <v>0</v>
      </c>
      <c r="BI654" s="188">
        <f t="shared" si="148"/>
        <v>0</v>
      </c>
      <c r="BJ654" s="25" t="s">
        <v>82</v>
      </c>
      <c r="BK654" s="188">
        <f t="shared" si="149"/>
        <v>0</v>
      </c>
      <c r="BL654" s="25" t="s">
        <v>337</v>
      </c>
      <c r="BM654" s="25" t="s">
        <v>1428</v>
      </c>
    </row>
    <row r="655" spans="2:65" s="1" customFormat="1" ht="24">
      <c r="B655" s="176"/>
      <c r="C655" s="177" t="s">
        <v>1429</v>
      </c>
      <c r="D655" s="177" t="s">
        <v>287</v>
      </c>
      <c r="E655" s="178" t="s">
        <v>1430</v>
      </c>
      <c r="F655" s="179" t="s">
        <v>1431</v>
      </c>
      <c r="G655" s="180" t="s">
        <v>370</v>
      </c>
      <c r="H655" s="181">
        <v>6</v>
      </c>
      <c r="I655" s="182"/>
      <c r="J655" s="183">
        <f t="shared" si="140"/>
        <v>0</v>
      </c>
      <c r="K655" s="403" t="s">
        <v>5585</v>
      </c>
      <c r="L655" s="42"/>
      <c r="M655" s="184" t="s">
        <v>5</v>
      </c>
      <c r="N655" s="185" t="s">
        <v>45</v>
      </c>
      <c r="O655" s="43"/>
      <c r="P655" s="186">
        <f t="shared" si="141"/>
        <v>0</v>
      </c>
      <c r="Q655" s="186">
        <v>0</v>
      </c>
      <c r="R655" s="186">
        <f t="shared" si="142"/>
        <v>0</v>
      </c>
      <c r="S655" s="186">
        <v>0</v>
      </c>
      <c r="T655" s="187">
        <f t="shared" si="143"/>
        <v>0</v>
      </c>
      <c r="AR655" s="25" t="s">
        <v>337</v>
      </c>
      <c r="AT655" s="25" t="s">
        <v>287</v>
      </c>
      <c r="AU655" s="25" t="s">
        <v>142</v>
      </c>
      <c r="AY655" s="25" t="s">
        <v>285</v>
      </c>
      <c r="BE655" s="188">
        <f t="shared" si="144"/>
        <v>0</v>
      </c>
      <c r="BF655" s="188">
        <f t="shared" si="145"/>
        <v>0</v>
      </c>
      <c r="BG655" s="188">
        <f t="shared" si="146"/>
        <v>0</v>
      </c>
      <c r="BH655" s="188">
        <f t="shared" si="147"/>
        <v>0</v>
      </c>
      <c r="BI655" s="188">
        <f t="shared" si="148"/>
        <v>0</v>
      </c>
      <c r="BJ655" s="25" t="s">
        <v>82</v>
      </c>
      <c r="BK655" s="188">
        <f t="shared" si="149"/>
        <v>0</v>
      </c>
      <c r="BL655" s="25" t="s">
        <v>337</v>
      </c>
      <c r="BM655" s="25" t="s">
        <v>1432</v>
      </c>
    </row>
    <row r="656" spans="2:65" s="1" customFormat="1" ht="24">
      <c r="B656" s="176"/>
      <c r="C656" s="177" t="s">
        <v>1433</v>
      </c>
      <c r="D656" s="177" t="s">
        <v>287</v>
      </c>
      <c r="E656" s="178" t="s">
        <v>1434</v>
      </c>
      <c r="F656" s="179" t="s">
        <v>1435</v>
      </c>
      <c r="G656" s="180" t="s">
        <v>370</v>
      </c>
      <c r="H656" s="181">
        <v>3</v>
      </c>
      <c r="I656" s="182"/>
      <c r="J656" s="183">
        <f t="shared" si="140"/>
        <v>0</v>
      </c>
      <c r="K656" s="403" t="s">
        <v>5585</v>
      </c>
      <c r="L656" s="42"/>
      <c r="M656" s="184" t="s">
        <v>5</v>
      </c>
      <c r="N656" s="185" t="s">
        <v>45</v>
      </c>
      <c r="O656" s="43"/>
      <c r="P656" s="186">
        <f t="shared" si="141"/>
        <v>0</v>
      </c>
      <c r="Q656" s="186">
        <v>0</v>
      </c>
      <c r="R656" s="186">
        <f t="shared" si="142"/>
        <v>0</v>
      </c>
      <c r="S656" s="186">
        <v>0</v>
      </c>
      <c r="T656" s="187">
        <f t="shared" si="143"/>
        <v>0</v>
      </c>
      <c r="AR656" s="25" t="s">
        <v>337</v>
      </c>
      <c r="AT656" s="25" t="s">
        <v>287</v>
      </c>
      <c r="AU656" s="25" t="s">
        <v>142</v>
      </c>
      <c r="AY656" s="25" t="s">
        <v>285</v>
      </c>
      <c r="BE656" s="188">
        <f t="shared" si="144"/>
        <v>0</v>
      </c>
      <c r="BF656" s="188">
        <f t="shared" si="145"/>
        <v>0</v>
      </c>
      <c r="BG656" s="188">
        <f t="shared" si="146"/>
        <v>0</v>
      </c>
      <c r="BH656" s="188">
        <f t="shared" si="147"/>
        <v>0</v>
      </c>
      <c r="BI656" s="188">
        <f t="shared" si="148"/>
        <v>0</v>
      </c>
      <c r="BJ656" s="25" t="s">
        <v>82</v>
      </c>
      <c r="BK656" s="188">
        <f t="shared" si="149"/>
        <v>0</v>
      </c>
      <c r="BL656" s="25" t="s">
        <v>337</v>
      </c>
      <c r="BM656" s="25" t="s">
        <v>1436</v>
      </c>
    </row>
    <row r="657" spans="2:65" s="1" customFormat="1" ht="24">
      <c r="B657" s="176"/>
      <c r="C657" s="177" t="s">
        <v>1437</v>
      </c>
      <c r="D657" s="177" t="s">
        <v>287</v>
      </c>
      <c r="E657" s="178" t="s">
        <v>1438</v>
      </c>
      <c r="F657" s="179" t="s">
        <v>1439</v>
      </c>
      <c r="G657" s="180" t="s">
        <v>370</v>
      </c>
      <c r="H657" s="181">
        <v>2</v>
      </c>
      <c r="I657" s="182"/>
      <c r="J657" s="183">
        <f t="shared" si="140"/>
        <v>0</v>
      </c>
      <c r="K657" s="403" t="s">
        <v>5585</v>
      </c>
      <c r="L657" s="42"/>
      <c r="M657" s="184" t="s">
        <v>5</v>
      </c>
      <c r="N657" s="185" t="s">
        <v>45</v>
      </c>
      <c r="O657" s="43"/>
      <c r="P657" s="186">
        <f t="shared" si="141"/>
        <v>0</v>
      </c>
      <c r="Q657" s="186">
        <v>0</v>
      </c>
      <c r="R657" s="186">
        <f t="shared" si="142"/>
        <v>0</v>
      </c>
      <c r="S657" s="186">
        <v>0</v>
      </c>
      <c r="T657" s="187">
        <f t="shared" si="143"/>
        <v>0</v>
      </c>
      <c r="AR657" s="25" t="s">
        <v>337</v>
      </c>
      <c r="AT657" s="25" t="s">
        <v>287</v>
      </c>
      <c r="AU657" s="25" t="s">
        <v>142</v>
      </c>
      <c r="AY657" s="25" t="s">
        <v>285</v>
      </c>
      <c r="BE657" s="188">
        <f t="shared" si="144"/>
        <v>0</v>
      </c>
      <c r="BF657" s="188">
        <f t="shared" si="145"/>
        <v>0</v>
      </c>
      <c r="BG657" s="188">
        <f t="shared" si="146"/>
        <v>0</v>
      </c>
      <c r="BH657" s="188">
        <f t="shared" si="147"/>
        <v>0</v>
      </c>
      <c r="BI657" s="188">
        <f t="shared" si="148"/>
        <v>0</v>
      </c>
      <c r="BJ657" s="25" t="s">
        <v>82</v>
      </c>
      <c r="BK657" s="188">
        <f t="shared" si="149"/>
        <v>0</v>
      </c>
      <c r="BL657" s="25" t="s">
        <v>337</v>
      </c>
      <c r="BM657" s="25" t="s">
        <v>1440</v>
      </c>
    </row>
    <row r="658" spans="2:65" s="1" customFormat="1" ht="24">
      <c r="B658" s="176"/>
      <c r="C658" s="177" t="s">
        <v>1441</v>
      </c>
      <c r="D658" s="177" t="s">
        <v>287</v>
      </c>
      <c r="E658" s="178" t="s">
        <v>1442</v>
      </c>
      <c r="F658" s="179" t="s">
        <v>1443</v>
      </c>
      <c r="G658" s="180" t="s">
        <v>370</v>
      </c>
      <c r="H658" s="181">
        <v>1</v>
      </c>
      <c r="I658" s="182"/>
      <c r="J658" s="183">
        <f t="shared" si="140"/>
        <v>0</v>
      </c>
      <c r="K658" s="403" t="s">
        <v>5585</v>
      </c>
      <c r="L658" s="42"/>
      <c r="M658" s="184" t="s">
        <v>5</v>
      </c>
      <c r="N658" s="185" t="s">
        <v>45</v>
      </c>
      <c r="O658" s="43"/>
      <c r="P658" s="186">
        <f t="shared" si="141"/>
        <v>0</v>
      </c>
      <c r="Q658" s="186">
        <v>0</v>
      </c>
      <c r="R658" s="186">
        <f t="shared" si="142"/>
        <v>0</v>
      </c>
      <c r="S658" s="186">
        <v>0</v>
      </c>
      <c r="T658" s="187">
        <f t="shared" si="143"/>
        <v>0</v>
      </c>
      <c r="AR658" s="25" t="s">
        <v>337</v>
      </c>
      <c r="AT658" s="25" t="s">
        <v>287</v>
      </c>
      <c r="AU658" s="25" t="s">
        <v>142</v>
      </c>
      <c r="AY658" s="25" t="s">
        <v>285</v>
      </c>
      <c r="BE658" s="188">
        <f t="shared" si="144"/>
        <v>0</v>
      </c>
      <c r="BF658" s="188">
        <f t="shared" si="145"/>
        <v>0</v>
      </c>
      <c r="BG658" s="188">
        <f t="shared" si="146"/>
        <v>0</v>
      </c>
      <c r="BH658" s="188">
        <f t="shared" si="147"/>
        <v>0</v>
      </c>
      <c r="BI658" s="188">
        <f t="shared" si="148"/>
        <v>0</v>
      </c>
      <c r="BJ658" s="25" t="s">
        <v>82</v>
      </c>
      <c r="BK658" s="188">
        <f t="shared" si="149"/>
        <v>0</v>
      </c>
      <c r="BL658" s="25" t="s">
        <v>337</v>
      </c>
      <c r="BM658" s="25" t="s">
        <v>1444</v>
      </c>
    </row>
    <row r="659" spans="2:65" s="1" customFormat="1" ht="24">
      <c r="B659" s="176"/>
      <c r="C659" s="177" t="s">
        <v>1445</v>
      </c>
      <c r="D659" s="177" t="s">
        <v>287</v>
      </c>
      <c r="E659" s="178" t="s">
        <v>1446</v>
      </c>
      <c r="F659" s="179" t="s">
        <v>1447</v>
      </c>
      <c r="G659" s="180" t="s">
        <v>370</v>
      </c>
      <c r="H659" s="181">
        <v>1</v>
      </c>
      <c r="I659" s="182"/>
      <c r="J659" s="183">
        <f t="shared" si="140"/>
        <v>0</v>
      </c>
      <c r="K659" s="403" t="s">
        <v>5585</v>
      </c>
      <c r="L659" s="42"/>
      <c r="M659" s="184" t="s">
        <v>5</v>
      </c>
      <c r="N659" s="185" t="s">
        <v>45</v>
      </c>
      <c r="O659" s="43"/>
      <c r="P659" s="186">
        <f t="shared" si="141"/>
        <v>0</v>
      </c>
      <c r="Q659" s="186">
        <v>0</v>
      </c>
      <c r="R659" s="186">
        <f t="shared" si="142"/>
        <v>0</v>
      </c>
      <c r="S659" s="186">
        <v>0</v>
      </c>
      <c r="T659" s="187">
        <f t="shared" si="143"/>
        <v>0</v>
      </c>
      <c r="AR659" s="25" t="s">
        <v>337</v>
      </c>
      <c r="AT659" s="25" t="s">
        <v>287</v>
      </c>
      <c r="AU659" s="25" t="s">
        <v>142</v>
      </c>
      <c r="AY659" s="25" t="s">
        <v>285</v>
      </c>
      <c r="BE659" s="188">
        <f t="shared" si="144"/>
        <v>0</v>
      </c>
      <c r="BF659" s="188">
        <f t="shared" si="145"/>
        <v>0</v>
      </c>
      <c r="BG659" s="188">
        <f t="shared" si="146"/>
        <v>0</v>
      </c>
      <c r="BH659" s="188">
        <f t="shared" si="147"/>
        <v>0</v>
      </c>
      <c r="BI659" s="188">
        <f t="shared" si="148"/>
        <v>0</v>
      </c>
      <c r="BJ659" s="25" t="s">
        <v>82</v>
      </c>
      <c r="BK659" s="188">
        <f t="shared" si="149"/>
        <v>0</v>
      </c>
      <c r="BL659" s="25" t="s">
        <v>337</v>
      </c>
      <c r="BM659" s="25" t="s">
        <v>1448</v>
      </c>
    </row>
    <row r="660" spans="2:65" s="1" customFormat="1" ht="24">
      <c r="B660" s="176"/>
      <c r="C660" s="177" t="s">
        <v>1449</v>
      </c>
      <c r="D660" s="177" t="s">
        <v>287</v>
      </c>
      <c r="E660" s="178" t="s">
        <v>1450</v>
      </c>
      <c r="F660" s="179" t="s">
        <v>1451</v>
      </c>
      <c r="G660" s="180" t="s">
        <v>370</v>
      </c>
      <c r="H660" s="181">
        <v>3</v>
      </c>
      <c r="I660" s="182"/>
      <c r="J660" s="183">
        <f t="shared" si="140"/>
        <v>0</v>
      </c>
      <c r="K660" s="403" t="s">
        <v>5585</v>
      </c>
      <c r="L660" s="42"/>
      <c r="M660" s="184" t="s">
        <v>5</v>
      </c>
      <c r="N660" s="185" t="s">
        <v>45</v>
      </c>
      <c r="O660" s="43"/>
      <c r="P660" s="186">
        <f t="shared" si="141"/>
        <v>0</v>
      </c>
      <c r="Q660" s="186">
        <v>0</v>
      </c>
      <c r="R660" s="186">
        <f t="shared" si="142"/>
        <v>0</v>
      </c>
      <c r="S660" s="186">
        <v>0</v>
      </c>
      <c r="T660" s="187">
        <f t="shared" si="143"/>
        <v>0</v>
      </c>
      <c r="AR660" s="25" t="s">
        <v>337</v>
      </c>
      <c r="AT660" s="25" t="s">
        <v>287</v>
      </c>
      <c r="AU660" s="25" t="s">
        <v>142</v>
      </c>
      <c r="AY660" s="25" t="s">
        <v>285</v>
      </c>
      <c r="BE660" s="188">
        <f t="shared" si="144"/>
        <v>0</v>
      </c>
      <c r="BF660" s="188">
        <f t="shared" si="145"/>
        <v>0</v>
      </c>
      <c r="BG660" s="188">
        <f t="shared" si="146"/>
        <v>0</v>
      </c>
      <c r="BH660" s="188">
        <f t="shared" si="147"/>
        <v>0</v>
      </c>
      <c r="BI660" s="188">
        <f t="shared" si="148"/>
        <v>0</v>
      </c>
      <c r="BJ660" s="25" t="s">
        <v>82</v>
      </c>
      <c r="BK660" s="188">
        <f t="shared" si="149"/>
        <v>0</v>
      </c>
      <c r="BL660" s="25" t="s">
        <v>337</v>
      </c>
      <c r="BM660" s="25" t="s">
        <v>1452</v>
      </c>
    </row>
    <row r="661" spans="2:65" s="1" customFormat="1" ht="24">
      <c r="B661" s="176"/>
      <c r="C661" s="177" t="s">
        <v>1453</v>
      </c>
      <c r="D661" s="177" t="s">
        <v>287</v>
      </c>
      <c r="E661" s="178" t="s">
        <v>1454</v>
      </c>
      <c r="F661" s="179" t="s">
        <v>1455</v>
      </c>
      <c r="G661" s="180" t="s">
        <v>370</v>
      </c>
      <c r="H661" s="181">
        <v>4</v>
      </c>
      <c r="I661" s="182"/>
      <c r="J661" s="183">
        <f t="shared" si="140"/>
        <v>0</v>
      </c>
      <c r="K661" s="403" t="s">
        <v>5585</v>
      </c>
      <c r="L661" s="42"/>
      <c r="M661" s="184" t="s">
        <v>5</v>
      </c>
      <c r="N661" s="185" t="s">
        <v>45</v>
      </c>
      <c r="O661" s="43"/>
      <c r="P661" s="186">
        <f t="shared" si="141"/>
        <v>0</v>
      </c>
      <c r="Q661" s="186">
        <v>0</v>
      </c>
      <c r="R661" s="186">
        <f t="shared" si="142"/>
        <v>0</v>
      </c>
      <c r="S661" s="186">
        <v>0</v>
      </c>
      <c r="T661" s="187">
        <f t="shared" si="143"/>
        <v>0</v>
      </c>
      <c r="AR661" s="25" t="s">
        <v>337</v>
      </c>
      <c r="AT661" s="25" t="s">
        <v>287</v>
      </c>
      <c r="AU661" s="25" t="s">
        <v>142</v>
      </c>
      <c r="AY661" s="25" t="s">
        <v>285</v>
      </c>
      <c r="BE661" s="188">
        <f t="shared" si="144"/>
        <v>0</v>
      </c>
      <c r="BF661" s="188">
        <f t="shared" si="145"/>
        <v>0</v>
      </c>
      <c r="BG661" s="188">
        <f t="shared" si="146"/>
        <v>0</v>
      </c>
      <c r="BH661" s="188">
        <f t="shared" si="147"/>
        <v>0</v>
      </c>
      <c r="BI661" s="188">
        <f t="shared" si="148"/>
        <v>0</v>
      </c>
      <c r="BJ661" s="25" t="s">
        <v>82</v>
      </c>
      <c r="BK661" s="188">
        <f t="shared" si="149"/>
        <v>0</v>
      </c>
      <c r="BL661" s="25" t="s">
        <v>337</v>
      </c>
      <c r="BM661" s="25" t="s">
        <v>1456</v>
      </c>
    </row>
    <row r="662" spans="2:65" s="1" customFormat="1" ht="24">
      <c r="B662" s="176"/>
      <c r="C662" s="177" t="s">
        <v>1457</v>
      </c>
      <c r="D662" s="177" t="s">
        <v>287</v>
      </c>
      <c r="E662" s="178" t="s">
        <v>1458</v>
      </c>
      <c r="F662" s="179" t="s">
        <v>1459</v>
      </c>
      <c r="G662" s="180" t="s">
        <v>370</v>
      </c>
      <c r="H662" s="181">
        <v>2</v>
      </c>
      <c r="I662" s="182"/>
      <c r="J662" s="183">
        <f t="shared" si="140"/>
        <v>0</v>
      </c>
      <c r="K662" s="403" t="s">
        <v>5585</v>
      </c>
      <c r="L662" s="42"/>
      <c r="M662" s="184" t="s">
        <v>5</v>
      </c>
      <c r="N662" s="185" t="s">
        <v>45</v>
      </c>
      <c r="O662" s="43"/>
      <c r="P662" s="186">
        <f t="shared" si="141"/>
        <v>0</v>
      </c>
      <c r="Q662" s="186">
        <v>0</v>
      </c>
      <c r="R662" s="186">
        <f t="shared" si="142"/>
        <v>0</v>
      </c>
      <c r="S662" s="186">
        <v>0</v>
      </c>
      <c r="T662" s="187">
        <f t="shared" si="143"/>
        <v>0</v>
      </c>
      <c r="AR662" s="25" t="s">
        <v>337</v>
      </c>
      <c r="AT662" s="25" t="s">
        <v>287</v>
      </c>
      <c r="AU662" s="25" t="s">
        <v>142</v>
      </c>
      <c r="AY662" s="25" t="s">
        <v>285</v>
      </c>
      <c r="BE662" s="188">
        <f t="shared" si="144"/>
        <v>0</v>
      </c>
      <c r="BF662" s="188">
        <f t="shared" si="145"/>
        <v>0</v>
      </c>
      <c r="BG662" s="188">
        <f t="shared" si="146"/>
        <v>0</v>
      </c>
      <c r="BH662" s="188">
        <f t="shared" si="147"/>
        <v>0</v>
      </c>
      <c r="BI662" s="188">
        <f t="shared" si="148"/>
        <v>0</v>
      </c>
      <c r="BJ662" s="25" t="s">
        <v>82</v>
      </c>
      <c r="BK662" s="188">
        <f t="shared" si="149"/>
        <v>0</v>
      </c>
      <c r="BL662" s="25" t="s">
        <v>337</v>
      </c>
      <c r="BM662" s="25" t="s">
        <v>1460</v>
      </c>
    </row>
    <row r="663" spans="2:65" s="1" customFormat="1" ht="24">
      <c r="B663" s="176"/>
      <c r="C663" s="177" t="s">
        <v>1461</v>
      </c>
      <c r="D663" s="177" t="s">
        <v>287</v>
      </c>
      <c r="E663" s="178" t="s">
        <v>1462</v>
      </c>
      <c r="F663" s="179" t="s">
        <v>1463</v>
      </c>
      <c r="G663" s="180" t="s">
        <v>370</v>
      </c>
      <c r="H663" s="181">
        <v>1</v>
      </c>
      <c r="I663" s="182"/>
      <c r="J663" s="183">
        <f t="shared" si="140"/>
        <v>0</v>
      </c>
      <c r="K663" s="403" t="s">
        <v>5585</v>
      </c>
      <c r="L663" s="42"/>
      <c r="M663" s="184" t="s">
        <v>5</v>
      </c>
      <c r="N663" s="185" t="s">
        <v>45</v>
      </c>
      <c r="O663" s="43"/>
      <c r="P663" s="186">
        <f t="shared" si="141"/>
        <v>0</v>
      </c>
      <c r="Q663" s="186">
        <v>0</v>
      </c>
      <c r="R663" s="186">
        <f t="shared" si="142"/>
        <v>0</v>
      </c>
      <c r="S663" s="186">
        <v>0</v>
      </c>
      <c r="T663" s="187">
        <f t="shared" si="143"/>
        <v>0</v>
      </c>
      <c r="AR663" s="25" t="s">
        <v>337</v>
      </c>
      <c r="AT663" s="25" t="s">
        <v>287</v>
      </c>
      <c r="AU663" s="25" t="s">
        <v>142</v>
      </c>
      <c r="AY663" s="25" t="s">
        <v>285</v>
      </c>
      <c r="BE663" s="188">
        <f t="shared" si="144"/>
        <v>0</v>
      </c>
      <c r="BF663" s="188">
        <f t="shared" si="145"/>
        <v>0</v>
      </c>
      <c r="BG663" s="188">
        <f t="shared" si="146"/>
        <v>0</v>
      </c>
      <c r="BH663" s="188">
        <f t="shared" si="147"/>
        <v>0</v>
      </c>
      <c r="BI663" s="188">
        <f t="shared" si="148"/>
        <v>0</v>
      </c>
      <c r="BJ663" s="25" t="s">
        <v>82</v>
      </c>
      <c r="BK663" s="188">
        <f t="shared" si="149"/>
        <v>0</v>
      </c>
      <c r="BL663" s="25" t="s">
        <v>337</v>
      </c>
      <c r="BM663" s="25" t="s">
        <v>1464</v>
      </c>
    </row>
    <row r="664" spans="2:65" s="1" customFormat="1" ht="24">
      <c r="B664" s="176"/>
      <c r="C664" s="177" t="s">
        <v>1465</v>
      </c>
      <c r="D664" s="177" t="s">
        <v>287</v>
      </c>
      <c r="E664" s="178" t="s">
        <v>1466</v>
      </c>
      <c r="F664" s="179" t="s">
        <v>1467</v>
      </c>
      <c r="G664" s="180" t="s">
        <v>370</v>
      </c>
      <c r="H664" s="181">
        <v>2</v>
      </c>
      <c r="I664" s="182"/>
      <c r="J664" s="183">
        <f t="shared" si="140"/>
        <v>0</v>
      </c>
      <c r="K664" s="403" t="s">
        <v>5585</v>
      </c>
      <c r="L664" s="42"/>
      <c r="M664" s="184" t="s">
        <v>5</v>
      </c>
      <c r="N664" s="185" t="s">
        <v>45</v>
      </c>
      <c r="O664" s="43"/>
      <c r="P664" s="186">
        <f t="shared" si="141"/>
        <v>0</v>
      </c>
      <c r="Q664" s="186">
        <v>0</v>
      </c>
      <c r="R664" s="186">
        <f t="shared" si="142"/>
        <v>0</v>
      </c>
      <c r="S664" s="186">
        <v>0</v>
      </c>
      <c r="T664" s="187">
        <f t="shared" si="143"/>
        <v>0</v>
      </c>
      <c r="AR664" s="25" t="s">
        <v>337</v>
      </c>
      <c r="AT664" s="25" t="s">
        <v>287</v>
      </c>
      <c r="AU664" s="25" t="s">
        <v>142</v>
      </c>
      <c r="AY664" s="25" t="s">
        <v>285</v>
      </c>
      <c r="BE664" s="188">
        <f t="shared" si="144"/>
        <v>0</v>
      </c>
      <c r="BF664" s="188">
        <f t="shared" si="145"/>
        <v>0</v>
      </c>
      <c r="BG664" s="188">
        <f t="shared" si="146"/>
        <v>0</v>
      </c>
      <c r="BH664" s="188">
        <f t="shared" si="147"/>
        <v>0</v>
      </c>
      <c r="BI664" s="188">
        <f t="shared" si="148"/>
        <v>0</v>
      </c>
      <c r="BJ664" s="25" t="s">
        <v>82</v>
      </c>
      <c r="BK664" s="188">
        <f t="shared" si="149"/>
        <v>0</v>
      </c>
      <c r="BL664" s="25" t="s">
        <v>337</v>
      </c>
      <c r="BM664" s="25" t="s">
        <v>1468</v>
      </c>
    </row>
    <row r="665" spans="2:65" s="10" customFormat="1" ht="14.4">
      <c r="B665" s="162"/>
      <c r="D665" s="173" t="s">
        <v>73</v>
      </c>
      <c r="E665" s="174" t="s">
        <v>1469</v>
      </c>
      <c r="F665" s="174" t="s">
        <v>1470</v>
      </c>
      <c r="I665" s="165"/>
      <c r="J665" s="175">
        <f>BK665</f>
        <v>0</v>
      </c>
      <c r="K665" s="401" t="s">
        <v>121</v>
      </c>
      <c r="L665" s="162"/>
      <c r="M665" s="167"/>
      <c r="N665" s="168"/>
      <c r="O665" s="168"/>
      <c r="P665" s="169">
        <f>SUM(P666:P672)</f>
        <v>0</v>
      </c>
      <c r="Q665" s="168"/>
      <c r="R665" s="169">
        <f>SUM(R666:R672)</f>
        <v>0</v>
      </c>
      <c r="S665" s="168"/>
      <c r="T665" s="170">
        <f>SUM(T666:T672)</f>
        <v>0</v>
      </c>
      <c r="AR665" s="163" t="s">
        <v>84</v>
      </c>
      <c r="AT665" s="171" t="s">
        <v>73</v>
      </c>
      <c r="AU665" s="171" t="s">
        <v>84</v>
      </c>
      <c r="AY665" s="163" t="s">
        <v>285</v>
      </c>
      <c r="BK665" s="172">
        <f>SUM(BK666:BK672)</f>
        <v>0</v>
      </c>
    </row>
    <row r="666" spans="2:65" s="1" customFormat="1" ht="24">
      <c r="B666" s="176"/>
      <c r="C666" s="177" t="s">
        <v>1471</v>
      </c>
      <c r="D666" s="177" t="s">
        <v>287</v>
      </c>
      <c r="E666" s="178" t="s">
        <v>1472</v>
      </c>
      <c r="F666" s="179" t="s">
        <v>1473</v>
      </c>
      <c r="G666" s="180" t="s">
        <v>318</v>
      </c>
      <c r="H666" s="181">
        <v>25</v>
      </c>
      <c r="I666" s="182"/>
      <c r="J666" s="183">
        <f t="shared" ref="J666:J672" si="150">ROUND(I666*H666,2)</f>
        <v>0</v>
      </c>
      <c r="K666" s="403" t="s">
        <v>5585</v>
      </c>
      <c r="L666" s="42"/>
      <c r="M666" s="184" t="s">
        <v>5</v>
      </c>
      <c r="N666" s="185" t="s">
        <v>45</v>
      </c>
      <c r="O666" s="43"/>
      <c r="P666" s="186">
        <f t="shared" ref="P666:P672" si="151">O666*H666</f>
        <v>0</v>
      </c>
      <c r="Q666" s="186">
        <v>0</v>
      </c>
      <c r="R666" s="186">
        <f t="shared" ref="R666:R672" si="152">Q666*H666</f>
        <v>0</v>
      </c>
      <c r="S666" s="186">
        <v>0</v>
      </c>
      <c r="T666" s="187">
        <f t="shared" ref="T666:T672" si="153">S666*H666</f>
        <v>0</v>
      </c>
      <c r="AR666" s="25" t="s">
        <v>291</v>
      </c>
      <c r="AT666" s="25" t="s">
        <v>287</v>
      </c>
      <c r="AU666" s="25" t="s">
        <v>142</v>
      </c>
      <c r="AY666" s="25" t="s">
        <v>285</v>
      </c>
      <c r="BE666" s="188">
        <f t="shared" ref="BE666:BE672" si="154">IF(N666="základní",J666,0)</f>
        <v>0</v>
      </c>
      <c r="BF666" s="188">
        <f t="shared" ref="BF666:BF672" si="155">IF(N666="snížená",J666,0)</f>
        <v>0</v>
      </c>
      <c r="BG666" s="188">
        <f t="shared" ref="BG666:BG672" si="156">IF(N666="zákl. přenesená",J666,0)</f>
        <v>0</v>
      </c>
      <c r="BH666" s="188">
        <f t="shared" ref="BH666:BH672" si="157">IF(N666="sníž. přenesená",J666,0)</f>
        <v>0</v>
      </c>
      <c r="BI666" s="188">
        <f t="shared" ref="BI666:BI672" si="158">IF(N666="nulová",J666,0)</f>
        <v>0</v>
      </c>
      <c r="BJ666" s="25" t="s">
        <v>82</v>
      </c>
      <c r="BK666" s="188">
        <f t="shared" ref="BK666:BK672" si="159">ROUND(I666*H666,2)</f>
        <v>0</v>
      </c>
      <c r="BL666" s="25" t="s">
        <v>291</v>
      </c>
      <c r="BM666" s="25" t="s">
        <v>1474</v>
      </c>
    </row>
    <row r="667" spans="2:65" s="1" customFormat="1" ht="24">
      <c r="B667" s="176"/>
      <c r="C667" s="177" t="s">
        <v>1475</v>
      </c>
      <c r="D667" s="177" t="s">
        <v>287</v>
      </c>
      <c r="E667" s="178" t="s">
        <v>1476</v>
      </c>
      <c r="F667" s="179" t="s">
        <v>1477</v>
      </c>
      <c r="G667" s="180" t="s">
        <v>833</v>
      </c>
      <c r="H667" s="181">
        <v>5</v>
      </c>
      <c r="I667" s="182"/>
      <c r="J667" s="183">
        <f t="shared" si="150"/>
        <v>0</v>
      </c>
      <c r="K667" s="403" t="s">
        <v>5585</v>
      </c>
      <c r="L667" s="42"/>
      <c r="M667" s="184" t="s">
        <v>5</v>
      </c>
      <c r="N667" s="185" t="s">
        <v>45</v>
      </c>
      <c r="O667" s="43"/>
      <c r="P667" s="186">
        <f t="shared" si="151"/>
        <v>0</v>
      </c>
      <c r="Q667" s="186">
        <v>0</v>
      </c>
      <c r="R667" s="186">
        <f t="shared" si="152"/>
        <v>0</v>
      </c>
      <c r="S667" s="186">
        <v>0</v>
      </c>
      <c r="T667" s="187">
        <f t="shared" si="153"/>
        <v>0</v>
      </c>
      <c r="AR667" s="25" t="s">
        <v>291</v>
      </c>
      <c r="AT667" s="25" t="s">
        <v>287</v>
      </c>
      <c r="AU667" s="25" t="s">
        <v>142</v>
      </c>
      <c r="AY667" s="25" t="s">
        <v>285</v>
      </c>
      <c r="BE667" s="188">
        <f t="shared" si="154"/>
        <v>0</v>
      </c>
      <c r="BF667" s="188">
        <f t="shared" si="155"/>
        <v>0</v>
      </c>
      <c r="BG667" s="188">
        <f t="shared" si="156"/>
        <v>0</v>
      </c>
      <c r="BH667" s="188">
        <f t="shared" si="157"/>
        <v>0</v>
      </c>
      <c r="BI667" s="188">
        <f t="shared" si="158"/>
        <v>0</v>
      </c>
      <c r="BJ667" s="25" t="s">
        <v>82</v>
      </c>
      <c r="BK667" s="188">
        <f t="shared" si="159"/>
        <v>0</v>
      </c>
      <c r="BL667" s="25" t="s">
        <v>291</v>
      </c>
      <c r="BM667" s="25" t="s">
        <v>1478</v>
      </c>
    </row>
    <row r="668" spans="2:65" s="1" customFormat="1" ht="24">
      <c r="B668" s="176"/>
      <c r="C668" s="177" t="s">
        <v>1479</v>
      </c>
      <c r="D668" s="177" t="s">
        <v>287</v>
      </c>
      <c r="E668" s="178" t="s">
        <v>1480</v>
      </c>
      <c r="F668" s="179" t="s">
        <v>1481</v>
      </c>
      <c r="G668" s="180" t="s">
        <v>318</v>
      </c>
      <c r="H668" s="181">
        <v>11</v>
      </c>
      <c r="I668" s="182"/>
      <c r="J668" s="183">
        <f t="shared" si="150"/>
        <v>0</v>
      </c>
      <c r="K668" s="403" t="s">
        <v>5585</v>
      </c>
      <c r="L668" s="42"/>
      <c r="M668" s="184" t="s">
        <v>5</v>
      </c>
      <c r="N668" s="185" t="s">
        <v>45</v>
      </c>
      <c r="O668" s="43"/>
      <c r="P668" s="186">
        <f t="shared" si="151"/>
        <v>0</v>
      </c>
      <c r="Q668" s="186">
        <v>0</v>
      </c>
      <c r="R668" s="186">
        <f t="shared" si="152"/>
        <v>0</v>
      </c>
      <c r="S668" s="186">
        <v>0</v>
      </c>
      <c r="T668" s="187">
        <f t="shared" si="153"/>
        <v>0</v>
      </c>
      <c r="AR668" s="25" t="s">
        <v>291</v>
      </c>
      <c r="AT668" s="25" t="s">
        <v>287</v>
      </c>
      <c r="AU668" s="25" t="s">
        <v>142</v>
      </c>
      <c r="AY668" s="25" t="s">
        <v>285</v>
      </c>
      <c r="BE668" s="188">
        <f t="shared" si="154"/>
        <v>0</v>
      </c>
      <c r="BF668" s="188">
        <f t="shared" si="155"/>
        <v>0</v>
      </c>
      <c r="BG668" s="188">
        <f t="shared" si="156"/>
        <v>0</v>
      </c>
      <c r="BH668" s="188">
        <f t="shared" si="157"/>
        <v>0</v>
      </c>
      <c r="BI668" s="188">
        <f t="shared" si="158"/>
        <v>0</v>
      </c>
      <c r="BJ668" s="25" t="s">
        <v>82</v>
      </c>
      <c r="BK668" s="188">
        <f t="shared" si="159"/>
        <v>0</v>
      </c>
      <c r="BL668" s="25" t="s">
        <v>291</v>
      </c>
      <c r="BM668" s="25" t="s">
        <v>1482</v>
      </c>
    </row>
    <row r="669" spans="2:65" s="1" customFormat="1" ht="24">
      <c r="B669" s="176"/>
      <c r="C669" s="177" t="s">
        <v>1483</v>
      </c>
      <c r="D669" s="177" t="s">
        <v>287</v>
      </c>
      <c r="E669" s="178" t="s">
        <v>1484</v>
      </c>
      <c r="F669" s="179" t="s">
        <v>1485</v>
      </c>
      <c r="G669" s="180" t="s">
        <v>833</v>
      </c>
      <c r="H669" s="181">
        <v>1</v>
      </c>
      <c r="I669" s="182"/>
      <c r="J669" s="183">
        <f t="shared" si="150"/>
        <v>0</v>
      </c>
      <c r="K669" s="403" t="s">
        <v>5585</v>
      </c>
      <c r="L669" s="42"/>
      <c r="M669" s="184" t="s">
        <v>5</v>
      </c>
      <c r="N669" s="185" t="s">
        <v>45</v>
      </c>
      <c r="O669" s="43"/>
      <c r="P669" s="186">
        <f t="shared" si="151"/>
        <v>0</v>
      </c>
      <c r="Q669" s="186">
        <v>0</v>
      </c>
      <c r="R669" s="186">
        <f t="shared" si="152"/>
        <v>0</v>
      </c>
      <c r="S669" s="186">
        <v>0</v>
      </c>
      <c r="T669" s="187">
        <f t="shared" si="153"/>
        <v>0</v>
      </c>
      <c r="AR669" s="25" t="s">
        <v>291</v>
      </c>
      <c r="AT669" s="25" t="s">
        <v>287</v>
      </c>
      <c r="AU669" s="25" t="s">
        <v>142</v>
      </c>
      <c r="AY669" s="25" t="s">
        <v>285</v>
      </c>
      <c r="BE669" s="188">
        <f t="shared" si="154"/>
        <v>0</v>
      </c>
      <c r="BF669" s="188">
        <f t="shared" si="155"/>
        <v>0</v>
      </c>
      <c r="BG669" s="188">
        <f t="shared" si="156"/>
        <v>0</v>
      </c>
      <c r="BH669" s="188">
        <f t="shared" si="157"/>
        <v>0</v>
      </c>
      <c r="BI669" s="188">
        <f t="shared" si="158"/>
        <v>0</v>
      </c>
      <c r="BJ669" s="25" t="s">
        <v>82</v>
      </c>
      <c r="BK669" s="188">
        <f t="shared" si="159"/>
        <v>0</v>
      </c>
      <c r="BL669" s="25" t="s">
        <v>291</v>
      </c>
      <c r="BM669" s="25" t="s">
        <v>1486</v>
      </c>
    </row>
    <row r="670" spans="2:65" s="1" customFormat="1">
      <c r="B670" s="176"/>
      <c r="C670" s="177" t="s">
        <v>1487</v>
      </c>
      <c r="D670" s="177" t="s">
        <v>287</v>
      </c>
      <c r="E670" s="178" t="s">
        <v>1488</v>
      </c>
      <c r="F670" s="179" t="s">
        <v>1489</v>
      </c>
      <c r="G670" s="180" t="s">
        <v>318</v>
      </c>
      <c r="H670" s="181">
        <v>10</v>
      </c>
      <c r="I670" s="182"/>
      <c r="J670" s="183">
        <f t="shared" si="150"/>
        <v>0</v>
      </c>
      <c r="K670" s="403" t="s">
        <v>5584</v>
      </c>
      <c r="L670" s="42"/>
      <c r="M670" s="184" t="s">
        <v>5</v>
      </c>
      <c r="N670" s="185" t="s">
        <v>45</v>
      </c>
      <c r="O670" s="43"/>
      <c r="P670" s="186">
        <f t="shared" si="151"/>
        <v>0</v>
      </c>
      <c r="Q670" s="186">
        <v>0</v>
      </c>
      <c r="R670" s="186">
        <f t="shared" si="152"/>
        <v>0</v>
      </c>
      <c r="S670" s="186">
        <v>0</v>
      </c>
      <c r="T670" s="187">
        <f t="shared" si="153"/>
        <v>0</v>
      </c>
      <c r="AR670" s="25" t="s">
        <v>291</v>
      </c>
      <c r="AT670" s="25" t="s">
        <v>287</v>
      </c>
      <c r="AU670" s="25" t="s">
        <v>142</v>
      </c>
      <c r="AY670" s="25" t="s">
        <v>285</v>
      </c>
      <c r="BE670" s="188">
        <f t="shared" si="154"/>
        <v>0</v>
      </c>
      <c r="BF670" s="188">
        <f t="shared" si="155"/>
        <v>0</v>
      </c>
      <c r="BG670" s="188">
        <f t="shared" si="156"/>
        <v>0</v>
      </c>
      <c r="BH670" s="188">
        <f t="shared" si="157"/>
        <v>0</v>
      </c>
      <c r="BI670" s="188">
        <f t="shared" si="158"/>
        <v>0</v>
      </c>
      <c r="BJ670" s="25" t="s">
        <v>82</v>
      </c>
      <c r="BK670" s="188">
        <f t="shared" si="159"/>
        <v>0</v>
      </c>
      <c r="BL670" s="25" t="s">
        <v>291</v>
      </c>
      <c r="BM670" s="25" t="s">
        <v>1490</v>
      </c>
    </row>
    <row r="671" spans="2:65" s="1" customFormat="1">
      <c r="B671" s="176"/>
      <c r="C671" s="177" t="s">
        <v>1491</v>
      </c>
      <c r="D671" s="177" t="s">
        <v>287</v>
      </c>
      <c r="E671" s="178" t="s">
        <v>1492</v>
      </c>
      <c r="F671" s="179" t="s">
        <v>1493</v>
      </c>
      <c r="G671" s="180" t="s">
        <v>833</v>
      </c>
      <c r="H671" s="181">
        <v>1</v>
      </c>
      <c r="I671" s="182"/>
      <c r="J671" s="183">
        <f t="shared" si="150"/>
        <v>0</v>
      </c>
      <c r="K671" s="403" t="s">
        <v>5584</v>
      </c>
      <c r="L671" s="42"/>
      <c r="M671" s="184" t="s">
        <v>5</v>
      </c>
      <c r="N671" s="185" t="s">
        <v>45</v>
      </c>
      <c r="O671" s="43"/>
      <c r="P671" s="186">
        <f t="shared" si="151"/>
        <v>0</v>
      </c>
      <c r="Q671" s="186">
        <v>0</v>
      </c>
      <c r="R671" s="186">
        <f t="shared" si="152"/>
        <v>0</v>
      </c>
      <c r="S671" s="186">
        <v>0</v>
      </c>
      <c r="T671" s="187">
        <f t="shared" si="153"/>
        <v>0</v>
      </c>
      <c r="AR671" s="25" t="s">
        <v>291</v>
      </c>
      <c r="AT671" s="25" t="s">
        <v>287</v>
      </c>
      <c r="AU671" s="25" t="s">
        <v>142</v>
      </c>
      <c r="AY671" s="25" t="s">
        <v>285</v>
      </c>
      <c r="BE671" s="188">
        <f t="shared" si="154"/>
        <v>0</v>
      </c>
      <c r="BF671" s="188">
        <f t="shared" si="155"/>
        <v>0</v>
      </c>
      <c r="BG671" s="188">
        <f t="shared" si="156"/>
        <v>0</v>
      </c>
      <c r="BH671" s="188">
        <f t="shared" si="157"/>
        <v>0</v>
      </c>
      <c r="BI671" s="188">
        <f t="shared" si="158"/>
        <v>0</v>
      </c>
      <c r="BJ671" s="25" t="s">
        <v>82</v>
      </c>
      <c r="BK671" s="188">
        <f t="shared" si="159"/>
        <v>0</v>
      </c>
      <c r="BL671" s="25" t="s">
        <v>291</v>
      </c>
      <c r="BM671" s="25" t="s">
        <v>1494</v>
      </c>
    </row>
    <row r="672" spans="2:65" s="1" customFormat="1">
      <c r="B672" s="176"/>
      <c r="C672" s="177" t="s">
        <v>1495</v>
      </c>
      <c r="D672" s="177" t="s">
        <v>287</v>
      </c>
      <c r="E672" s="178" t="s">
        <v>1496</v>
      </c>
      <c r="F672" s="179" t="s">
        <v>1497</v>
      </c>
      <c r="G672" s="180" t="s">
        <v>833</v>
      </c>
      <c r="H672" s="181">
        <v>1</v>
      </c>
      <c r="I672" s="182"/>
      <c r="J672" s="183">
        <f t="shared" si="150"/>
        <v>0</v>
      </c>
      <c r="K672" s="403" t="s">
        <v>5584</v>
      </c>
      <c r="L672" s="42"/>
      <c r="M672" s="184" t="s">
        <v>5</v>
      </c>
      <c r="N672" s="185" t="s">
        <v>45</v>
      </c>
      <c r="O672" s="43"/>
      <c r="P672" s="186">
        <f t="shared" si="151"/>
        <v>0</v>
      </c>
      <c r="Q672" s="186">
        <v>0</v>
      </c>
      <c r="R672" s="186">
        <f t="shared" si="152"/>
        <v>0</v>
      </c>
      <c r="S672" s="186">
        <v>0</v>
      </c>
      <c r="T672" s="187">
        <f t="shared" si="153"/>
        <v>0</v>
      </c>
      <c r="AR672" s="25" t="s">
        <v>291</v>
      </c>
      <c r="AT672" s="25" t="s">
        <v>287</v>
      </c>
      <c r="AU672" s="25" t="s">
        <v>142</v>
      </c>
      <c r="AY672" s="25" t="s">
        <v>285</v>
      </c>
      <c r="BE672" s="188">
        <f t="shared" si="154"/>
        <v>0</v>
      </c>
      <c r="BF672" s="188">
        <f t="shared" si="155"/>
        <v>0</v>
      </c>
      <c r="BG672" s="188">
        <f t="shared" si="156"/>
        <v>0</v>
      </c>
      <c r="BH672" s="188">
        <f t="shared" si="157"/>
        <v>0</v>
      </c>
      <c r="BI672" s="188">
        <f t="shared" si="158"/>
        <v>0</v>
      </c>
      <c r="BJ672" s="25" t="s">
        <v>82</v>
      </c>
      <c r="BK672" s="188">
        <f t="shared" si="159"/>
        <v>0</v>
      </c>
      <c r="BL672" s="25" t="s">
        <v>291</v>
      </c>
      <c r="BM672" s="25" t="s">
        <v>1498</v>
      </c>
    </row>
    <row r="673" spans="2:65" s="10" customFormat="1" ht="14.4">
      <c r="B673" s="162"/>
      <c r="D673" s="173" t="s">
        <v>73</v>
      </c>
      <c r="E673" s="174" t="s">
        <v>1499</v>
      </c>
      <c r="F673" s="174" t="s">
        <v>1500</v>
      </c>
      <c r="I673" s="165"/>
      <c r="J673" s="175">
        <f>BK673</f>
        <v>0</v>
      </c>
      <c r="K673" s="401"/>
      <c r="L673" s="162"/>
      <c r="M673" s="167"/>
      <c r="N673" s="168"/>
      <c r="O673" s="168"/>
      <c r="P673" s="169">
        <f>SUM(P674:P677)</f>
        <v>0</v>
      </c>
      <c r="Q673" s="168"/>
      <c r="R673" s="169">
        <f>SUM(R674:R677)</f>
        <v>0</v>
      </c>
      <c r="S673" s="168"/>
      <c r="T673" s="170">
        <f>SUM(T674:T677)</f>
        <v>0</v>
      </c>
      <c r="AR673" s="163" t="s">
        <v>84</v>
      </c>
      <c r="AT673" s="171" t="s">
        <v>73</v>
      </c>
      <c r="AU673" s="171" t="s">
        <v>84</v>
      </c>
      <c r="AY673" s="163" t="s">
        <v>285</v>
      </c>
      <c r="BK673" s="172">
        <f>SUM(BK674:BK677)</f>
        <v>0</v>
      </c>
    </row>
    <row r="674" spans="2:65" s="1" customFormat="1">
      <c r="B674" s="176"/>
      <c r="C674" s="177" t="s">
        <v>1501</v>
      </c>
      <c r="D674" s="177" t="s">
        <v>287</v>
      </c>
      <c r="E674" s="178" t="s">
        <v>1502</v>
      </c>
      <c r="F674" s="179" t="s">
        <v>1503</v>
      </c>
      <c r="G674" s="180" t="s">
        <v>833</v>
      </c>
      <c r="H674" s="181">
        <v>1</v>
      </c>
      <c r="I674" s="182"/>
      <c r="J674" s="183">
        <f>ROUND(I674*H674,2)</f>
        <v>0</v>
      </c>
      <c r="K674" s="403" t="s">
        <v>5584</v>
      </c>
      <c r="L674" s="42"/>
      <c r="M674" s="184" t="s">
        <v>5</v>
      </c>
      <c r="N674" s="185" t="s">
        <v>45</v>
      </c>
      <c r="O674" s="43"/>
      <c r="P674" s="186">
        <f>O674*H674</f>
        <v>0</v>
      </c>
      <c r="Q674" s="186">
        <v>0</v>
      </c>
      <c r="R674" s="186">
        <f>Q674*H674</f>
        <v>0</v>
      </c>
      <c r="S674" s="186">
        <v>0</v>
      </c>
      <c r="T674" s="187">
        <f>S674*H674</f>
        <v>0</v>
      </c>
      <c r="AR674" s="25" t="s">
        <v>291</v>
      </c>
      <c r="AT674" s="25" t="s">
        <v>287</v>
      </c>
      <c r="AU674" s="25" t="s">
        <v>142</v>
      </c>
      <c r="AY674" s="25" t="s">
        <v>285</v>
      </c>
      <c r="BE674" s="188">
        <f>IF(N674="základní",J674,0)</f>
        <v>0</v>
      </c>
      <c r="BF674" s="188">
        <f>IF(N674="snížená",J674,0)</f>
        <v>0</v>
      </c>
      <c r="BG674" s="188">
        <f>IF(N674="zákl. přenesená",J674,0)</f>
        <v>0</v>
      </c>
      <c r="BH674" s="188">
        <f>IF(N674="sníž. přenesená",J674,0)</f>
        <v>0</v>
      </c>
      <c r="BI674" s="188">
        <f>IF(N674="nulová",J674,0)</f>
        <v>0</v>
      </c>
      <c r="BJ674" s="25" t="s">
        <v>82</v>
      </c>
      <c r="BK674" s="188">
        <f>ROUND(I674*H674,2)</f>
        <v>0</v>
      </c>
      <c r="BL674" s="25" t="s">
        <v>291</v>
      </c>
      <c r="BM674" s="25" t="s">
        <v>1504</v>
      </c>
    </row>
    <row r="675" spans="2:65" s="1" customFormat="1">
      <c r="B675" s="176"/>
      <c r="C675" s="177" t="s">
        <v>1505</v>
      </c>
      <c r="D675" s="177" t="s">
        <v>287</v>
      </c>
      <c r="E675" s="178" t="s">
        <v>1506</v>
      </c>
      <c r="F675" s="179" t="s">
        <v>1213</v>
      </c>
      <c r="G675" s="180" t="s">
        <v>833</v>
      </c>
      <c r="H675" s="181">
        <v>1</v>
      </c>
      <c r="I675" s="182"/>
      <c r="J675" s="183">
        <f>ROUND(I675*H675,2)</f>
        <v>0</v>
      </c>
      <c r="K675" s="403" t="s">
        <v>5584</v>
      </c>
      <c r="L675" s="42"/>
      <c r="M675" s="184" t="s">
        <v>5</v>
      </c>
      <c r="N675" s="185" t="s">
        <v>45</v>
      </c>
      <c r="O675" s="43"/>
      <c r="P675" s="186">
        <f>O675*H675</f>
        <v>0</v>
      </c>
      <c r="Q675" s="186">
        <v>0</v>
      </c>
      <c r="R675" s="186">
        <f>Q675*H675</f>
        <v>0</v>
      </c>
      <c r="S675" s="186">
        <v>0</v>
      </c>
      <c r="T675" s="187">
        <f>S675*H675</f>
        <v>0</v>
      </c>
      <c r="AR675" s="25" t="s">
        <v>291</v>
      </c>
      <c r="AT675" s="25" t="s">
        <v>287</v>
      </c>
      <c r="AU675" s="25" t="s">
        <v>142</v>
      </c>
      <c r="AY675" s="25" t="s">
        <v>285</v>
      </c>
      <c r="BE675" s="188">
        <f>IF(N675="základní",J675,0)</f>
        <v>0</v>
      </c>
      <c r="BF675" s="188">
        <f>IF(N675="snížená",J675,0)</f>
        <v>0</v>
      </c>
      <c r="BG675" s="188">
        <f>IF(N675="zákl. přenesená",J675,0)</f>
        <v>0</v>
      </c>
      <c r="BH675" s="188">
        <f>IF(N675="sníž. přenesená",J675,0)</f>
        <v>0</v>
      </c>
      <c r="BI675" s="188">
        <f>IF(N675="nulová",J675,0)</f>
        <v>0</v>
      </c>
      <c r="BJ675" s="25" t="s">
        <v>82</v>
      </c>
      <c r="BK675" s="188">
        <f>ROUND(I675*H675,2)</f>
        <v>0</v>
      </c>
      <c r="BL675" s="25" t="s">
        <v>291</v>
      </c>
      <c r="BM675" s="25" t="s">
        <v>1507</v>
      </c>
    </row>
    <row r="676" spans="2:65" s="1" customFormat="1">
      <c r="B676" s="176"/>
      <c r="C676" s="177" t="s">
        <v>1508</v>
      </c>
      <c r="D676" s="177" t="s">
        <v>287</v>
      </c>
      <c r="E676" s="178" t="s">
        <v>1509</v>
      </c>
      <c r="F676" s="179" t="s">
        <v>1510</v>
      </c>
      <c r="G676" s="180" t="s">
        <v>1222</v>
      </c>
      <c r="H676" s="181">
        <v>24</v>
      </c>
      <c r="I676" s="182"/>
      <c r="J676" s="183">
        <f>ROUND(I676*H676,2)</f>
        <v>0</v>
      </c>
      <c r="K676" s="403" t="s">
        <v>5584</v>
      </c>
      <c r="L676" s="42"/>
      <c r="M676" s="184" t="s">
        <v>5</v>
      </c>
      <c r="N676" s="185" t="s">
        <v>45</v>
      </c>
      <c r="O676" s="43"/>
      <c r="P676" s="186">
        <f>O676*H676</f>
        <v>0</v>
      </c>
      <c r="Q676" s="186">
        <v>0</v>
      </c>
      <c r="R676" s="186">
        <f>Q676*H676</f>
        <v>0</v>
      </c>
      <c r="S676" s="186">
        <v>0</v>
      </c>
      <c r="T676" s="187">
        <f>S676*H676</f>
        <v>0</v>
      </c>
      <c r="AR676" s="25" t="s">
        <v>291</v>
      </c>
      <c r="AT676" s="25" t="s">
        <v>287</v>
      </c>
      <c r="AU676" s="25" t="s">
        <v>142</v>
      </c>
      <c r="AY676" s="25" t="s">
        <v>285</v>
      </c>
      <c r="BE676" s="188">
        <f>IF(N676="základní",J676,0)</f>
        <v>0</v>
      </c>
      <c r="BF676" s="188">
        <f>IF(N676="snížená",J676,0)</f>
        <v>0</v>
      </c>
      <c r="BG676" s="188">
        <f>IF(N676="zákl. přenesená",J676,0)</f>
        <v>0</v>
      </c>
      <c r="BH676" s="188">
        <f>IF(N676="sníž. přenesená",J676,0)</f>
        <v>0</v>
      </c>
      <c r="BI676" s="188">
        <f>IF(N676="nulová",J676,0)</f>
        <v>0</v>
      </c>
      <c r="BJ676" s="25" t="s">
        <v>82</v>
      </c>
      <c r="BK676" s="188">
        <f>ROUND(I676*H676,2)</f>
        <v>0</v>
      </c>
      <c r="BL676" s="25" t="s">
        <v>291</v>
      </c>
      <c r="BM676" s="25" t="s">
        <v>1511</v>
      </c>
    </row>
    <row r="677" spans="2:65" s="1" customFormat="1">
      <c r="B677" s="176"/>
      <c r="C677" s="177" t="s">
        <v>1512</v>
      </c>
      <c r="D677" s="177" t="s">
        <v>287</v>
      </c>
      <c r="E677" s="178" t="s">
        <v>1513</v>
      </c>
      <c r="F677" s="179" t="s">
        <v>1514</v>
      </c>
      <c r="G677" s="180" t="s">
        <v>1222</v>
      </c>
      <c r="H677" s="181">
        <v>72</v>
      </c>
      <c r="I677" s="182"/>
      <c r="J677" s="183">
        <f>ROUND(I677*H677,2)</f>
        <v>0</v>
      </c>
      <c r="K677" s="403" t="s">
        <v>5584</v>
      </c>
      <c r="L677" s="42"/>
      <c r="M677" s="184" t="s">
        <v>5</v>
      </c>
      <c r="N677" s="185" t="s">
        <v>45</v>
      </c>
      <c r="O677" s="43"/>
      <c r="P677" s="186">
        <f>O677*H677</f>
        <v>0</v>
      </c>
      <c r="Q677" s="186">
        <v>0</v>
      </c>
      <c r="R677" s="186">
        <f>Q677*H677</f>
        <v>0</v>
      </c>
      <c r="S677" s="186">
        <v>0</v>
      </c>
      <c r="T677" s="187">
        <f>S677*H677</f>
        <v>0</v>
      </c>
      <c r="AR677" s="25" t="s">
        <v>291</v>
      </c>
      <c r="AT677" s="25" t="s">
        <v>287</v>
      </c>
      <c r="AU677" s="25" t="s">
        <v>142</v>
      </c>
      <c r="AY677" s="25" t="s">
        <v>285</v>
      </c>
      <c r="BE677" s="188">
        <f>IF(N677="základní",J677,0)</f>
        <v>0</v>
      </c>
      <c r="BF677" s="188">
        <f>IF(N677="snížená",J677,0)</f>
        <v>0</v>
      </c>
      <c r="BG677" s="188">
        <f>IF(N677="zákl. přenesená",J677,0)</f>
        <v>0</v>
      </c>
      <c r="BH677" s="188">
        <f>IF(N677="sníž. přenesená",J677,0)</f>
        <v>0</v>
      </c>
      <c r="BI677" s="188">
        <f>IF(N677="nulová",J677,0)</f>
        <v>0</v>
      </c>
      <c r="BJ677" s="25" t="s">
        <v>82</v>
      </c>
      <c r="BK677" s="188">
        <f>ROUND(I677*H677,2)</f>
        <v>0</v>
      </c>
      <c r="BL677" s="25" t="s">
        <v>291</v>
      </c>
      <c r="BM677" s="25" t="s">
        <v>1515</v>
      </c>
    </row>
    <row r="678" spans="2:65" s="10" customFormat="1" ht="29.85" customHeight="1">
      <c r="B678" s="162"/>
      <c r="D678" s="173" t="s">
        <v>73</v>
      </c>
      <c r="E678" s="174" t="s">
        <v>1516</v>
      </c>
      <c r="F678" s="174" t="s">
        <v>1517</v>
      </c>
      <c r="I678" s="165"/>
      <c r="J678" s="175">
        <f>BK678</f>
        <v>0</v>
      </c>
      <c r="L678" s="162"/>
      <c r="M678" s="167"/>
      <c r="N678" s="168"/>
      <c r="O678" s="168"/>
      <c r="P678" s="169">
        <f>P679+SUM(P680:P684)+P781+P857+P953+P965+P982+P990+P992</f>
        <v>0</v>
      </c>
      <c r="Q678" s="168"/>
      <c r="R678" s="169">
        <f>R679+SUM(R680:R684)+R781+R857+R953+R965+R982+R990+R992</f>
        <v>0</v>
      </c>
      <c r="S678" s="168"/>
      <c r="T678" s="170">
        <f>T679+SUM(T680:T684)+T781+T857+T953+T965+T982+T990+T992</f>
        <v>0</v>
      </c>
      <c r="AR678" s="163" t="s">
        <v>84</v>
      </c>
      <c r="AT678" s="171" t="s">
        <v>73</v>
      </c>
      <c r="AU678" s="171" t="s">
        <v>82</v>
      </c>
      <c r="AY678" s="163" t="s">
        <v>285</v>
      </c>
      <c r="BK678" s="172">
        <f>BK679+SUM(BK680:BK684)+BK781+BK857+BK953+BK965+BK982+BK990+BK992</f>
        <v>0</v>
      </c>
    </row>
    <row r="679" spans="2:65" s="1" customFormat="1" ht="20.399999999999999" customHeight="1">
      <c r="B679" s="176"/>
      <c r="C679" s="177" t="s">
        <v>1518</v>
      </c>
      <c r="D679" s="177" t="s">
        <v>287</v>
      </c>
      <c r="E679" s="178" t="s">
        <v>1519</v>
      </c>
      <c r="F679" s="179" t="s">
        <v>276</v>
      </c>
      <c r="G679" s="180" t="s">
        <v>5</v>
      </c>
      <c r="H679" s="181">
        <v>0</v>
      </c>
      <c r="I679" s="182"/>
      <c r="J679" s="183">
        <f>ROUND(I679*H679,2)</f>
        <v>0</v>
      </c>
      <c r="K679" s="403" t="s">
        <v>5</v>
      </c>
      <c r="L679" s="42"/>
      <c r="M679" s="184" t="s">
        <v>5</v>
      </c>
      <c r="N679" s="185" t="s">
        <v>45</v>
      </c>
      <c r="O679" s="43"/>
      <c r="P679" s="186">
        <f>O679*H679</f>
        <v>0</v>
      </c>
      <c r="Q679" s="186">
        <v>0</v>
      </c>
      <c r="R679" s="186">
        <f>Q679*H679</f>
        <v>0</v>
      </c>
      <c r="S679" s="186">
        <v>0</v>
      </c>
      <c r="T679" s="187">
        <f>S679*H679</f>
        <v>0</v>
      </c>
      <c r="AR679" s="25" t="s">
        <v>337</v>
      </c>
      <c r="AT679" s="25" t="s">
        <v>287</v>
      </c>
      <c r="AU679" s="25" t="s">
        <v>84</v>
      </c>
      <c r="AY679" s="25" t="s">
        <v>285</v>
      </c>
      <c r="BE679" s="188">
        <f>IF(N679="základní",J679,0)</f>
        <v>0</v>
      </c>
      <c r="BF679" s="188">
        <f>IF(N679="snížená",J679,0)</f>
        <v>0</v>
      </c>
      <c r="BG679" s="188">
        <f>IF(N679="zákl. přenesená",J679,0)</f>
        <v>0</v>
      </c>
      <c r="BH679" s="188">
        <f>IF(N679="sníž. přenesená",J679,0)</f>
        <v>0</v>
      </c>
      <c r="BI679" s="188">
        <f>IF(N679="nulová",J679,0)</f>
        <v>0</v>
      </c>
      <c r="BJ679" s="25" t="s">
        <v>82</v>
      </c>
      <c r="BK679" s="188">
        <f>ROUND(I679*H679,2)</f>
        <v>0</v>
      </c>
      <c r="BL679" s="25" t="s">
        <v>337</v>
      </c>
      <c r="BM679" s="25" t="s">
        <v>1520</v>
      </c>
    </row>
    <row r="680" spans="2:65" s="12" customFormat="1">
      <c r="B680" s="198"/>
      <c r="D680" s="190" t="s">
        <v>292</v>
      </c>
      <c r="E680" s="199" t="s">
        <v>5</v>
      </c>
      <c r="F680" s="200" t="s">
        <v>1228</v>
      </c>
      <c r="H680" s="201" t="s">
        <v>5</v>
      </c>
      <c r="I680" s="202"/>
      <c r="K680" s="399"/>
      <c r="L680" s="198"/>
      <c r="M680" s="203"/>
      <c r="N680" s="204"/>
      <c r="O680" s="204"/>
      <c r="P680" s="204"/>
      <c r="Q680" s="204"/>
      <c r="R680" s="204"/>
      <c r="S680" s="204"/>
      <c r="T680" s="205"/>
      <c r="AT680" s="201" t="s">
        <v>292</v>
      </c>
      <c r="AU680" s="201" t="s">
        <v>84</v>
      </c>
      <c r="AV680" s="12" t="s">
        <v>82</v>
      </c>
      <c r="AW680" s="12" t="s">
        <v>37</v>
      </c>
      <c r="AX680" s="12" t="s">
        <v>74</v>
      </c>
      <c r="AY680" s="201" t="s">
        <v>285</v>
      </c>
    </row>
    <row r="681" spans="2:65" s="12" customFormat="1">
      <c r="B681" s="198"/>
      <c r="D681" s="190" t="s">
        <v>292</v>
      </c>
      <c r="E681" s="199" t="s">
        <v>5</v>
      </c>
      <c r="F681" s="200" t="s">
        <v>1521</v>
      </c>
      <c r="H681" s="201" t="s">
        <v>5</v>
      </c>
      <c r="I681" s="202"/>
      <c r="K681" s="399"/>
      <c r="L681" s="198"/>
      <c r="M681" s="203"/>
      <c r="N681" s="204"/>
      <c r="O681" s="204"/>
      <c r="P681" s="204"/>
      <c r="Q681" s="204"/>
      <c r="R681" s="204"/>
      <c r="S681" s="204"/>
      <c r="T681" s="205"/>
      <c r="AT681" s="201" t="s">
        <v>292</v>
      </c>
      <c r="AU681" s="201" t="s">
        <v>84</v>
      </c>
      <c r="AV681" s="12" t="s">
        <v>82</v>
      </c>
      <c r="AW681" s="12" t="s">
        <v>37</v>
      </c>
      <c r="AX681" s="12" t="s">
        <v>74</v>
      </c>
      <c r="AY681" s="201" t="s">
        <v>285</v>
      </c>
    </row>
    <row r="682" spans="2:65" s="12" customFormat="1">
      <c r="B682" s="198"/>
      <c r="D682" s="190" t="s">
        <v>292</v>
      </c>
      <c r="E682" s="199" t="s">
        <v>5</v>
      </c>
      <c r="F682" s="200" t="s">
        <v>1522</v>
      </c>
      <c r="H682" s="201" t="s">
        <v>5</v>
      </c>
      <c r="I682" s="202"/>
      <c r="K682" s="399"/>
      <c r="L682" s="198"/>
      <c r="M682" s="203"/>
      <c r="N682" s="204"/>
      <c r="O682" s="204"/>
      <c r="P682" s="204"/>
      <c r="Q682" s="204"/>
      <c r="R682" s="204"/>
      <c r="S682" s="204"/>
      <c r="T682" s="205"/>
      <c r="AT682" s="201" t="s">
        <v>292</v>
      </c>
      <c r="AU682" s="201" t="s">
        <v>84</v>
      </c>
      <c r="AV682" s="12" t="s">
        <v>82</v>
      </c>
      <c r="AW682" s="12" t="s">
        <v>37</v>
      </c>
      <c r="AX682" s="12" t="s">
        <v>74</v>
      </c>
      <c r="AY682" s="201" t="s">
        <v>285</v>
      </c>
    </row>
    <row r="683" spans="2:65" s="11" customFormat="1">
      <c r="B683" s="189"/>
      <c r="D683" s="190" t="s">
        <v>292</v>
      </c>
      <c r="E683" s="191" t="s">
        <v>5</v>
      </c>
      <c r="F683" s="192" t="s">
        <v>74</v>
      </c>
      <c r="H683" s="193">
        <v>0</v>
      </c>
      <c r="I683" s="194"/>
      <c r="K683" s="398"/>
      <c r="L683" s="189"/>
      <c r="M683" s="195"/>
      <c r="N683" s="196"/>
      <c r="O683" s="196"/>
      <c r="P683" s="196"/>
      <c r="Q683" s="196"/>
      <c r="R683" s="196"/>
      <c r="S683" s="196"/>
      <c r="T683" s="197"/>
      <c r="AT683" s="191" t="s">
        <v>292</v>
      </c>
      <c r="AU683" s="191" t="s">
        <v>84</v>
      </c>
      <c r="AV683" s="11" t="s">
        <v>84</v>
      </c>
      <c r="AW683" s="11" t="s">
        <v>37</v>
      </c>
      <c r="AX683" s="11" t="s">
        <v>82</v>
      </c>
      <c r="AY683" s="191" t="s">
        <v>285</v>
      </c>
    </row>
    <row r="684" spans="2:65" s="10" customFormat="1" ht="22.35" customHeight="1">
      <c r="B684" s="162"/>
      <c r="D684" s="163" t="s">
        <v>73</v>
      </c>
      <c r="E684" s="240" t="s">
        <v>1523</v>
      </c>
      <c r="F684" s="240" t="s">
        <v>1524</v>
      </c>
      <c r="I684" s="165"/>
      <c r="J684" s="241">
        <f>BK684</f>
        <v>0</v>
      </c>
      <c r="K684" s="401"/>
      <c r="L684" s="162"/>
      <c r="M684" s="167"/>
      <c r="N684" s="168"/>
      <c r="O684" s="168"/>
      <c r="P684" s="169">
        <f>P685+P695+P702</f>
        <v>0</v>
      </c>
      <c r="Q684" s="168"/>
      <c r="R684" s="169">
        <f>R685+R695+R702</f>
        <v>0</v>
      </c>
      <c r="S684" s="168"/>
      <c r="T684" s="170">
        <f>T685+T695+T702</f>
        <v>0</v>
      </c>
      <c r="AR684" s="163" t="s">
        <v>84</v>
      </c>
      <c r="AT684" s="171" t="s">
        <v>73</v>
      </c>
      <c r="AU684" s="171" t="s">
        <v>84</v>
      </c>
      <c r="AY684" s="163" t="s">
        <v>285</v>
      </c>
      <c r="BK684" s="172">
        <f>BK685+BK695+BK702</f>
        <v>0</v>
      </c>
    </row>
    <row r="685" spans="2:65" s="15" customFormat="1" ht="14.4" customHeight="1">
      <c r="B685" s="245"/>
      <c r="D685" s="246" t="s">
        <v>73</v>
      </c>
      <c r="E685" s="246" t="s">
        <v>1525</v>
      </c>
      <c r="F685" s="246" t="s">
        <v>1526</v>
      </c>
      <c r="I685" s="247"/>
      <c r="J685" s="248">
        <f>BK685</f>
        <v>0</v>
      </c>
      <c r="K685" s="410"/>
      <c r="L685" s="245"/>
      <c r="M685" s="249"/>
      <c r="N685" s="250"/>
      <c r="O685" s="250"/>
      <c r="P685" s="251">
        <f>SUM(P686:P694)</f>
        <v>0</v>
      </c>
      <c r="Q685" s="250"/>
      <c r="R685" s="251">
        <f>SUM(R686:R694)</f>
        <v>0</v>
      </c>
      <c r="S685" s="250"/>
      <c r="T685" s="252">
        <f>SUM(T686:T694)</f>
        <v>0</v>
      </c>
      <c r="AR685" s="253" t="s">
        <v>84</v>
      </c>
      <c r="AT685" s="254" t="s">
        <v>73</v>
      </c>
      <c r="AU685" s="254" t="s">
        <v>142</v>
      </c>
      <c r="AY685" s="253" t="s">
        <v>285</v>
      </c>
      <c r="BK685" s="255">
        <f>SUM(BK686:BK694)</f>
        <v>0</v>
      </c>
    </row>
    <row r="686" spans="2:65" s="1" customFormat="1" ht="20.399999999999999" customHeight="1">
      <c r="B686" s="176"/>
      <c r="C686" s="177" t="s">
        <v>1527</v>
      </c>
      <c r="D686" s="177" t="s">
        <v>287</v>
      </c>
      <c r="E686" s="178" t="s">
        <v>1528</v>
      </c>
      <c r="F686" s="179" t="s">
        <v>1529</v>
      </c>
      <c r="G686" s="180" t="s">
        <v>494</v>
      </c>
      <c r="H686" s="181">
        <v>1</v>
      </c>
      <c r="I686" s="182"/>
      <c r="J686" s="183">
        <f>ROUND(I686*H686,2)</f>
        <v>0</v>
      </c>
      <c r="K686" s="403" t="s">
        <v>5588</v>
      </c>
      <c r="L686" s="42"/>
      <c r="M686" s="184" t="s">
        <v>5</v>
      </c>
      <c r="N686" s="185" t="s">
        <v>45</v>
      </c>
      <c r="O686" s="43"/>
      <c r="P686" s="186">
        <f>O686*H686</f>
        <v>0</v>
      </c>
      <c r="Q686" s="186">
        <v>0</v>
      </c>
      <c r="R686" s="186">
        <f>Q686*H686</f>
        <v>0</v>
      </c>
      <c r="S686" s="186">
        <v>0</v>
      </c>
      <c r="T686" s="187">
        <f>S686*H686</f>
        <v>0</v>
      </c>
      <c r="AR686" s="25" t="s">
        <v>337</v>
      </c>
      <c r="AT686" s="25" t="s">
        <v>287</v>
      </c>
      <c r="AU686" s="25" t="s">
        <v>291</v>
      </c>
      <c r="AY686" s="25" t="s">
        <v>285</v>
      </c>
      <c r="BE686" s="188">
        <f>IF(N686="základní",J686,0)</f>
        <v>0</v>
      </c>
      <c r="BF686" s="188">
        <f>IF(N686="snížená",J686,0)</f>
        <v>0</v>
      </c>
      <c r="BG686" s="188">
        <f>IF(N686="zákl. přenesená",J686,0)</f>
        <v>0</v>
      </c>
      <c r="BH686" s="188">
        <f>IF(N686="sníž. přenesená",J686,0)</f>
        <v>0</v>
      </c>
      <c r="BI686" s="188">
        <f>IF(N686="nulová",J686,0)</f>
        <v>0</v>
      </c>
      <c r="BJ686" s="25" t="s">
        <v>82</v>
      </c>
      <c r="BK686" s="188">
        <f>ROUND(I686*H686,2)</f>
        <v>0</v>
      </c>
      <c r="BL686" s="25" t="s">
        <v>337</v>
      </c>
      <c r="BM686" s="25" t="s">
        <v>1530</v>
      </c>
    </row>
    <row r="687" spans="2:65" s="11" customFormat="1">
      <c r="B687" s="189"/>
      <c r="D687" s="215" t="s">
        <v>292</v>
      </c>
      <c r="E687" s="216" t="s">
        <v>5</v>
      </c>
      <c r="F687" s="217" t="s">
        <v>1531</v>
      </c>
      <c r="H687" s="218">
        <v>1</v>
      </c>
      <c r="I687" s="194"/>
      <c r="K687" s="398"/>
      <c r="L687" s="189"/>
      <c r="M687" s="195"/>
      <c r="N687" s="196"/>
      <c r="O687" s="196"/>
      <c r="P687" s="196"/>
      <c r="Q687" s="196"/>
      <c r="R687" s="196"/>
      <c r="S687" s="196"/>
      <c r="T687" s="197"/>
      <c r="AT687" s="191" t="s">
        <v>292</v>
      </c>
      <c r="AU687" s="191" t="s">
        <v>291</v>
      </c>
      <c r="AV687" s="11" t="s">
        <v>84</v>
      </c>
      <c r="AW687" s="11" t="s">
        <v>37</v>
      </c>
      <c r="AX687" s="11" t="s">
        <v>82</v>
      </c>
      <c r="AY687" s="191" t="s">
        <v>285</v>
      </c>
    </row>
    <row r="688" spans="2:65" s="1" customFormat="1" ht="20.399999999999999" customHeight="1">
      <c r="B688" s="176"/>
      <c r="C688" s="177" t="s">
        <v>1532</v>
      </c>
      <c r="D688" s="177" t="s">
        <v>287</v>
      </c>
      <c r="E688" s="178" t="s">
        <v>1533</v>
      </c>
      <c r="F688" s="179" t="s">
        <v>1534</v>
      </c>
      <c r="G688" s="180" t="s">
        <v>494</v>
      </c>
      <c r="H688" s="181">
        <v>1</v>
      </c>
      <c r="I688" s="182"/>
      <c r="J688" s="183">
        <f t="shared" ref="J688:J694" si="160">ROUND(I688*H688,2)</f>
        <v>0</v>
      </c>
      <c r="K688" s="403" t="s">
        <v>5588</v>
      </c>
      <c r="L688" s="42"/>
      <c r="M688" s="184" t="s">
        <v>5</v>
      </c>
      <c r="N688" s="185" t="s">
        <v>45</v>
      </c>
      <c r="O688" s="43"/>
      <c r="P688" s="186">
        <f t="shared" ref="P688:P694" si="161">O688*H688</f>
        <v>0</v>
      </c>
      <c r="Q688" s="186">
        <v>0</v>
      </c>
      <c r="R688" s="186">
        <f t="shared" ref="R688:R694" si="162">Q688*H688</f>
        <v>0</v>
      </c>
      <c r="S688" s="186">
        <v>0</v>
      </c>
      <c r="T688" s="187">
        <f t="shared" ref="T688:T694" si="163">S688*H688</f>
        <v>0</v>
      </c>
      <c r="AR688" s="25" t="s">
        <v>337</v>
      </c>
      <c r="AT688" s="25" t="s">
        <v>287</v>
      </c>
      <c r="AU688" s="25" t="s">
        <v>291</v>
      </c>
      <c r="AY688" s="25" t="s">
        <v>285</v>
      </c>
      <c r="BE688" s="188">
        <f t="shared" ref="BE688:BE694" si="164">IF(N688="základní",J688,0)</f>
        <v>0</v>
      </c>
      <c r="BF688" s="188">
        <f t="shared" ref="BF688:BF694" si="165">IF(N688="snížená",J688,0)</f>
        <v>0</v>
      </c>
      <c r="BG688" s="188">
        <f t="shared" ref="BG688:BG694" si="166">IF(N688="zákl. přenesená",J688,0)</f>
        <v>0</v>
      </c>
      <c r="BH688" s="188">
        <f t="shared" ref="BH688:BH694" si="167">IF(N688="sníž. přenesená",J688,0)</f>
        <v>0</v>
      </c>
      <c r="BI688" s="188">
        <f t="shared" ref="BI688:BI694" si="168">IF(N688="nulová",J688,0)</f>
        <v>0</v>
      </c>
      <c r="BJ688" s="25" t="s">
        <v>82</v>
      </c>
      <c r="BK688" s="188">
        <f t="shared" ref="BK688:BK694" si="169">ROUND(I688*H688,2)</f>
        <v>0</v>
      </c>
      <c r="BL688" s="25" t="s">
        <v>337</v>
      </c>
      <c r="BM688" s="25" t="s">
        <v>1535</v>
      </c>
    </row>
    <row r="689" spans="2:65" s="1" customFormat="1" ht="20.399999999999999" customHeight="1">
      <c r="B689" s="176"/>
      <c r="C689" s="177" t="s">
        <v>1536</v>
      </c>
      <c r="D689" s="177" t="s">
        <v>287</v>
      </c>
      <c r="E689" s="178" t="s">
        <v>1537</v>
      </c>
      <c r="F689" s="179" t="s">
        <v>1538</v>
      </c>
      <c r="G689" s="180" t="s">
        <v>494</v>
      </c>
      <c r="H689" s="181">
        <v>1</v>
      </c>
      <c r="I689" s="182"/>
      <c r="J689" s="183">
        <f t="shared" si="160"/>
        <v>0</v>
      </c>
      <c r="K689" s="403" t="s">
        <v>5588</v>
      </c>
      <c r="L689" s="42"/>
      <c r="M689" s="184" t="s">
        <v>5</v>
      </c>
      <c r="N689" s="185" t="s">
        <v>45</v>
      </c>
      <c r="O689" s="43"/>
      <c r="P689" s="186">
        <f t="shared" si="161"/>
        <v>0</v>
      </c>
      <c r="Q689" s="186">
        <v>0</v>
      </c>
      <c r="R689" s="186">
        <f t="shared" si="162"/>
        <v>0</v>
      </c>
      <c r="S689" s="186">
        <v>0</v>
      </c>
      <c r="T689" s="187">
        <f t="shared" si="163"/>
        <v>0</v>
      </c>
      <c r="AR689" s="25" t="s">
        <v>337</v>
      </c>
      <c r="AT689" s="25" t="s">
        <v>287</v>
      </c>
      <c r="AU689" s="25" t="s">
        <v>291</v>
      </c>
      <c r="AY689" s="25" t="s">
        <v>285</v>
      </c>
      <c r="BE689" s="188">
        <f t="shared" si="164"/>
        <v>0</v>
      </c>
      <c r="BF689" s="188">
        <f t="shared" si="165"/>
        <v>0</v>
      </c>
      <c r="BG689" s="188">
        <f t="shared" si="166"/>
        <v>0</v>
      </c>
      <c r="BH689" s="188">
        <f t="shared" si="167"/>
        <v>0</v>
      </c>
      <c r="BI689" s="188">
        <f t="shared" si="168"/>
        <v>0</v>
      </c>
      <c r="BJ689" s="25" t="s">
        <v>82</v>
      </c>
      <c r="BK689" s="188">
        <f t="shared" si="169"/>
        <v>0</v>
      </c>
      <c r="BL689" s="25" t="s">
        <v>337</v>
      </c>
      <c r="BM689" s="25" t="s">
        <v>1539</v>
      </c>
    </row>
    <row r="690" spans="2:65" s="1" customFormat="1" ht="20.399999999999999" customHeight="1">
      <c r="B690" s="176"/>
      <c r="C690" s="177" t="s">
        <v>1540</v>
      </c>
      <c r="D690" s="177" t="s">
        <v>287</v>
      </c>
      <c r="E690" s="178" t="s">
        <v>1541</v>
      </c>
      <c r="F690" s="179" t="s">
        <v>1542</v>
      </c>
      <c r="G690" s="180" t="s">
        <v>494</v>
      </c>
      <c r="H690" s="181">
        <v>1</v>
      </c>
      <c r="I690" s="182"/>
      <c r="J690" s="183">
        <f t="shared" si="160"/>
        <v>0</v>
      </c>
      <c r="K690" s="403" t="s">
        <v>5588</v>
      </c>
      <c r="L690" s="42"/>
      <c r="M690" s="184" t="s">
        <v>5</v>
      </c>
      <c r="N690" s="185" t="s">
        <v>45</v>
      </c>
      <c r="O690" s="43"/>
      <c r="P690" s="186">
        <f t="shared" si="161"/>
        <v>0</v>
      </c>
      <c r="Q690" s="186">
        <v>0</v>
      </c>
      <c r="R690" s="186">
        <f t="shared" si="162"/>
        <v>0</v>
      </c>
      <c r="S690" s="186">
        <v>0</v>
      </c>
      <c r="T690" s="187">
        <f t="shared" si="163"/>
        <v>0</v>
      </c>
      <c r="AR690" s="25" t="s">
        <v>337</v>
      </c>
      <c r="AT690" s="25" t="s">
        <v>287</v>
      </c>
      <c r="AU690" s="25" t="s">
        <v>291</v>
      </c>
      <c r="AY690" s="25" t="s">
        <v>285</v>
      </c>
      <c r="BE690" s="188">
        <f t="shared" si="164"/>
        <v>0</v>
      </c>
      <c r="BF690" s="188">
        <f t="shared" si="165"/>
        <v>0</v>
      </c>
      <c r="BG690" s="188">
        <f t="shared" si="166"/>
        <v>0</v>
      </c>
      <c r="BH690" s="188">
        <f t="shared" si="167"/>
        <v>0</v>
      </c>
      <c r="BI690" s="188">
        <f t="shared" si="168"/>
        <v>0</v>
      </c>
      <c r="BJ690" s="25" t="s">
        <v>82</v>
      </c>
      <c r="BK690" s="188">
        <f t="shared" si="169"/>
        <v>0</v>
      </c>
      <c r="BL690" s="25" t="s">
        <v>337</v>
      </c>
      <c r="BM690" s="25" t="s">
        <v>1543</v>
      </c>
    </row>
    <row r="691" spans="2:65" s="1" customFormat="1" ht="20.399999999999999" customHeight="1">
      <c r="B691" s="176"/>
      <c r="C691" s="230" t="s">
        <v>1544</v>
      </c>
      <c r="D691" s="230" t="s">
        <v>757</v>
      </c>
      <c r="E691" s="231" t="s">
        <v>1545</v>
      </c>
      <c r="F691" s="232" t="s">
        <v>1546</v>
      </c>
      <c r="G691" s="233" t="s">
        <v>494</v>
      </c>
      <c r="H691" s="234">
        <v>1</v>
      </c>
      <c r="I691" s="235"/>
      <c r="J691" s="236">
        <f t="shared" si="160"/>
        <v>0</v>
      </c>
      <c r="K691" s="407" t="s">
        <v>5588</v>
      </c>
      <c r="L691" s="237"/>
      <c r="M691" s="238" t="s">
        <v>5</v>
      </c>
      <c r="N691" s="239" t="s">
        <v>45</v>
      </c>
      <c r="O691" s="43"/>
      <c r="P691" s="186">
        <f t="shared" si="161"/>
        <v>0</v>
      </c>
      <c r="Q691" s="186">
        <v>0</v>
      </c>
      <c r="R691" s="186">
        <f t="shared" si="162"/>
        <v>0</v>
      </c>
      <c r="S691" s="186">
        <v>0</v>
      </c>
      <c r="T691" s="187">
        <f t="shared" si="163"/>
        <v>0</v>
      </c>
      <c r="AR691" s="25" t="s">
        <v>401</v>
      </c>
      <c r="AT691" s="25" t="s">
        <v>757</v>
      </c>
      <c r="AU691" s="25" t="s">
        <v>291</v>
      </c>
      <c r="AY691" s="25" t="s">
        <v>285</v>
      </c>
      <c r="BE691" s="188">
        <f t="shared" si="164"/>
        <v>0</v>
      </c>
      <c r="BF691" s="188">
        <f t="shared" si="165"/>
        <v>0</v>
      </c>
      <c r="BG691" s="188">
        <f t="shared" si="166"/>
        <v>0</v>
      </c>
      <c r="BH691" s="188">
        <f t="shared" si="167"/>
        <v>0</v>
      </c>
      <c r="BI691" s="188">
        <f t="shared" si="168"/>
        <v>0</v>
      </c>
      <c r="BJ691" s="25" t="s">
        <v>82</v>
      </c>
      <c r="BK691" s="188">
        <f t="shared" si="169"/>
        <v>0</v>
      </c>
      <c r="BL691" s="25" t="s">
        <v>337</v>
      </c>
      <c r="BM691" s="25" t="s">
        <v>1547</v>
      </c>
    </row>
    <row r="692" spans="2:65" s="1" customFormat="1" ht="20.399999999999999" customHeight="1">
      <c r="B692" s="176"/>
      <c r="C692" s="230" t="s">
        <v>1548</v>
      </c>
      <c r="D692" s="230" t="s">
        <v>757</v>
      </c>
      <c r="E692" s="231" t="s">
        <v>1549</v>
      </c>
      <c r="F692" s="232" t="s">
        <v>1550</v>
      </c>
      <c r="G692" s="233" t="s">
        <v>494</v>
      </c>
      <c r="H692" s="234">
        <v>1</v>
      </c>
      <c r="I692" s="235"/>
      <c r="J692" s="236">
        <f t="shared" si="160"/>
        <v>0</v>
      </c>
      <c r="K692" s="407" t="s">
        <v>5588</v>
      </c>
      <c r="L692" s="237"/>
      <c r="M692" s="238" t="s">
        <v>5</v>
      </c>
      <c r="N692" s="239" t="s">
        <v>45</v>
      </c>
      <c r="O692" s="43"/>
      <c r="P692" s="186">
        <f t="shared" si="161"/>
        <v>0</v>
      </c>
      <c r="Q692" s="186">
        <v>0</v>
      </c>
      <c r="R692" s="186">
        <f t="shared" si="162"/>
        <v>0</v>
      </c>
      <c r="S692" s="186">
        <v>0</v>
      </c>
      <c r="T692" s="187">
        <f t="shared" si="163"/>
        <v>0</v>
      </c>
      <c r="AR692" s="25" t="s">
        <v>401</v>
      </c>
      <c r="AT692" s="25" t="s">
        <v>757</v>
      </c>
      <c r="AU692" s="25" t="s">
        <v>291</v>
      </c>
      <c r="AY692" s="25" t="s">
        <v>285</v>
      </c>
      <c r="BE692" s="188">
        <f t="shared" si="164"/>
        <v>0</v>
      </c>
      <c r="BF692" s="188">
        <f t="shared" si="165"/>
        <v>0</v>
      </c>
      <c r="BG692" s="188">
        <f t="shared" si="166"/>
        <v>0</v>
      </c>
      <c r="BH692" s="188">
        <f t="shared" si="167"/>
        <v>0</v>
      </c>
      <c r="BI692" s="188">
        <f t="shared" si="168"/>
        <v>0</v>
      </c>
      <c r="BJ692" s="25" t="s">
        <v>82</v>
      </c>
      <c r="BK692" s="188">
        <f t="shared" si="169"/>
        <v>0</v>
      </c>
      <c r="BL692" s="25" t="s">
        <v>337</v>
      </c>
      <c r="BM692" s="25" t="s">
        <v>1551</v>
      </c>
    </row>
    <row r="693" spans="2:65" s="1" customFormat="1" ht="20.399999999999999" customHeight="1">
      <c r="B693" s="176"/>
      <c r="C693" s="230" t="s">
        <v>1552</v>
      </c>
      <c r="D693" s="230" t="s">
        <v>757</v>
      </c>
      <c r="E693" s="231" t="s">
        <v>1553</v>
      </c>
      <c r="F693" s="232" t="s">
        <v>1554</v>
      </c>
      <c r="G693" s="233" t="s">
        <v>494</v>
      </c>
      <c r="H693" s="234">
        <v>0</v>
      </c>
      <c r="I693" s="235"/>
      <c r="J693" s="236">
        <f t="shared" si="160"/>
        <v>0</v>
      </c>
      <c r="K693" s="407" t="s">
        <v>5584</v>
      </c>
      <c r="L693" s="237"/>
      <c r="M693" s="238" t="s">
        <v>5</v>
      </c>
      <c r="N693" s="239" t="s">
        <v>45</v>
      </c>
      <c r="O693" s="43"/>
      <c r="P693" s="186">
        <f t="shared" si="161"/>
        <v>0</v>
      </c>
      <c r="Q693" s="186">
        <v>0</v>
      </c>
      <c r="R693" s="186">
        <f t="shared" si="162"/>
        <v>0</v>
      </c>
      <c r="S693" s="186">
        <v>0</v>
      </c>
      <c r="T693" s="187">
        <f t="shared" si="163"/>
        <v>0</v>
      </c>
      <c r="AR693" s="25" t="s">
        <v>401</v>
      </c>
      <c r="AT693" s="25" t="s">
        <v>757</v>
      </c>
      <c r="AU693" s="25" t="s">
        <v>291</v>
      </c>
      <c r="AY693" s="25" t="s">
        <v>285</v>
      </c>
      <c r="BE693" s="188">
        <f t="shared" si="164"/>
        <v>0</v>
      </c>
      <c r="BF693" s="188">
        <f t="shared" si="165"/>
        <v>0</v>
      </c>
      <c r="BG693" s="188">
        <f t="shared" si="166"/>
        <v>0</v>
      </c>
      <c r="BH693" s="188">
        <f t="shared" si="167"/>
        <v>0</v>
      </c>
      <c r="BI693" s="188">
        <f t="shared" si="168"/>
        <v>0</v>
      </c>
      <c r="BJ693" s="25" t="s">
        <v>82</v>
      </c>
      <c r="BK693" s="188">
        <f t="shared" si="169"/>
        <v>0</v>
      </c>
      <c r="BL693" s="25" t="s">
        <v>337</v>
      </c>
      <c r="BM693" s="25" t="s">
        <v>1555</v>
      </c>
    </row>
    <row r="694" spans="2:65" s="1" customFormat="1" ht="20.399999999999999" customHeight="1">
      <c r="B694" s="176"/>
      <c r="C694" s="230" t="s">
        <v>1556</v>
      </c>
      <c r="D694" s="230" t="s">
        <v>757</v>
      </c>
      <c r="E694" s="231" t="s">
        <v>1557</v>
      </c>
      <c r="F694" s="232" t="s">
        <v>1558</v>
      </c>
      <c r="G694" s="233" t="s">
        <v>494</v>
      </c>
      <c r="H694" s="234">
        <v>0</v>
      </c>
      <c r="I694" s="235"/>
      <c r="J694" s="236">
        <f t="shared" si="160"/>
        <v>0</v>
      </c>
      <c r="K694" s="407" t="s">
        <v>5584</v>
      </c>
      <c r="L694" s="237"/>
      <c r="M694" s="238" t="s">
        <v>5</v>
      </c>
      <c r="N694" s="239" t="s">
        <v>45</v>
      </c>
      <c r="O694" s="43"/>
      <c r="P694" s="186">
        <f t="shared" si="161"/>
        <v>0</v>
      </c>
      <c r="Q694" s="186">
        <v>0</v>
      </c>
      <c r="R694" s="186">
        <f t="shared" si="162"/>
        <v>0</v>
      </c>
      <c r="S694" s="186">
        <v>0</v>
      </c>
      <c r="T694" s="187">
        <f t="shared" si="163"/>
        <v>0</v>
      </c>
      <c r="AR694" s="25" t="s">
        <v>401</v>
      </c>
      <c r="AT694" s="25" t="s">
        <v>757</v>
      </c>
      <c r="AU694" s="25" t="s">
        <v>291</v>
      </c>
      <c r="AY694" s="25" t="s">
        <v>285</v>
      </c>
      <c r="BE694" s="188">
        <f t="shared" si="164"/>
        <v>0</v>
      </c>
      <c r="BF694" s="188">
        <f t="shared" si="165"/>
        <v>0</v>
      </c>
      <c r="BG694" s="188">
        <f t="shared" si="166"/>
        <v>0</v>
      </c>
      <c r="BH694" s="188">
        <f t="shared" si="167"/>
        <v>0</v>
      </c>
      <c r="BI694" s="188">
        <f t="shared" si="168"/>
        <v>0</v>
      </c>
      <c r="BJ694" s="25" t="s">
        <v>82</v>
      </c>
      <c r="BK694" s="188">
        <f t="shared" si="169"/>
        <v>0</v>
      </c>
      <c r="BL694" s="25" t="s">
        <v>337</v>
      </c>
      <c r="BM694" s="25" t="s">
        <v>1559</v>
      </c>
    </row>
    <row r="695" spans="2:65" s="15" customFormat="1" ht="21.6" customHeight="1">
      <c r="B695" s="245"/>
      <c r="D695" s="246" t="s">
        <v>73</v>
      </c>
      <c r="E695" s="246" t="s">
        <v>1560</v>
      </c>
      <c r="F695" s="246" t="s">
        <v>1561</v>
      </c>
      <c r="I695" s="247"/>
      <c r="J695" s="248">
        <f>BK695</f>
        <v>0</v>
      </c>
      <c r="K695" s="410"/>
      <c r="L695" s="245"/>
      <c r="M695" s="249"/>
      <c r="N695" s="250"/>
      <c r="O695" s="250"/>
      <c r="P695" s="251">
        <f>SUM(P696:P701)</f>
        <v>0</v>
      </c>
      <c r="Q695" s="250"/>
      <c r="R695" s="251">
        <f>SUM(R696:R701)</f>
        <v>0</v>
      </c>
      <c r="S695" s="250"/>
      <c r="T695" s="252">
        <f>SUM(T696:T701)</f>
        <v>0</v>
      </c>
      <c r="AR695" s="253" t="s">
        <v>84</v>
      </c>
      <c r="AT695" s="254" t="s">
        <v>73</v>
      </c>
      <c r="AU695" s="254" t="s">
        <v>142</v>
      </c>
      <c r="AY695" s="253" t="s">
        <v>285</v>
      </c>
      <c r="BK695" s="255">
        <f>SUM(BK696:BK701)</f>
        <v>0</v>
      </c>
    </row>
    <row r="696" spans="2:65" s="1" customFormat="1" ht="20.399999999999999" customHeight="1">
      <c r="B696" s="176"/>
      <c r="C696" s="177" t="s">
        <v>1562</v>
      </c>
      <c r="D696" s="177" t="s">
        <v>287</v>
      </c>
      <c r="E696" s="178" t="s">
        <v>1563</v>
      </c>
      <c r="F696" s="179" t="s">
        <v>1564</v>
      </c>
      <c r="G696" s="180" t="s">
        <v>494</v>
      </c>
      <c r="H696" s="181">
        <v>1</v>
      </c>
      <c r="I696" s="182"/>
      <c r="J696" s="183">
        <f t="shared" ref="J696:J701" si="170">ROUND(I696*H696,2)</f>
        <v>0</v>
      </c>
      <c r="K696" s="403" t="s">
        <v>5588</v>
      </c>
      <c r="L696" s="42"/>
      <c r="M696" s="184" t="s">
        <v>5</v>
      </c>
      <c r="N696" s="185" t="s">
        <v>45</v>
      </c>
      <c r="O696" s="43"/>
      <c r="P696" s="186">
        <f t="shared" ref="P696:P701" si="171">O696*H696</f>
        <v>0</v>
      </c>
      <c r="Q696" s="186">
        <v>0</v>
      </c>
      <c r="R696" s="186">
        <f t="shared" ref="R696:R701" si="172">Q696*H696</f>
        <v>0</v>
      </c>
      <c r="S696" s="186">
        <v>0</v>
      </c>
      <c r="T696" s="187">
        <f t="shared" ref="T696:T701" si="173">S696*H696</f>
        <v>0</v>
      </c>
      <c r="AR696" s="25" t="s">
        <v>337</v>
      </c>
      <c r="AT696" s="25" t="s">
        <v>287</v>
      </c>
      <c r="AU696" s="25" t="s">
        <v>291</v>
      </c>
      <c r="AY696" s="25" t="s">
        <v>285</v>
      </c>
      <c r="BE696" s="188">
        <f t="shared" ref="BE696:BE701" si="174">IF(N696="základní",J696,0)</f>
        <v>0</v>
      </c>
      <c r="BF696" s="188">
        <f t="shared" ref="BF696:BF701" si="175">IF(N696="snížená",J696,0)</f>
        <v>0</v>
      </c>
      <c r="BG696" s="188">
        <f t="shared" ref="BG696:BG701" si="176">IF(N696="zákl. přenesená",J696,0)</f>
        <v>0</v>
      </c>
      <c r="BH696" s="188">
        <f t="shared" ref="BH696:BH701" si="177">IF(N696="sníž. přenesená",J696,0)</f>
        <v>0</v>
      </c>
      <c r="BI696" s="188">
        <f t="shared" ref="BI696:BI701" si="178">IF(N696="nulová",J696,0)</f>
        <v>0</v>
      </c>
      <c r="BJ696" s="25" t="s">
        <v>82</v>
      </c>
      <c r="BK696" s="188">
        <f t="shared" ref="BK696:BK701" si="179">ROUND(I696*H696,2)</f>
        <v>0</v>
      </c>
      <c r="BL696" s="25" t="s">
        <v>337</v>
      </c>
      <c r="BM696" s="25" t="s">
        <v>1565</v>
      </c>
    </row>
    <row r="697" spans="2:65" s="1" customFormat="1" ht="20.399999999999999" customHeight="1">
      <c r="B697" s="176"/>
      <c r="C697" s="177" t="s">
        <v>1566</v>
      </c>
      <c r="D697" s="177" t="s">
        <v>287</v>
      </c>
      <c r="E697" s="178" t="s">
        <v>1567</v>
      </c>
      <c r="F697" s="179" t="s">
        <v>1568</v>
      </c>
      <c r="G697" s="180" t="s">
        <v>494</v>
      </c>
      <c r="H697" s="181">
        <v>12</v>
      </c>
      <c r="I697" s="182"/>
      <c r="J697" s="183">
        <f t="shared" si="170"/>
        <v>0</v>
      </c>
      <c r="K697" s="403" t="s">
        <v>5588</v>
      </c>
      <c r="L697" s="42"/>
      <c r="M697" s="184" t="s">
        <v>5</v>
      </c>
      <c r="N697" s="185" t="s">
        <v>45</v>
      </c>
      <c r="O697" s="43"/>
      <c r="P697" s="186">
        <f t="shared" si="171"/>
        <v>0</v>
      </c>
      <c r="Q697" s="186">
        <v>0</v>
      </c>
      <c r="R697" s="186">
        <f t="shared" si="172"/>
        <v>0</v>
      </c>
      <c r="S697" s="186">
        <v>0</v>
      </c>
      <c r="T697" s="187">
        <f t="shared" si="173"/>
        <v>0</v>
      </c>
      <c r="AR697" s="25" t="s">
        <v>337</v>
      </c>
      <c r="AT697" s="25" t="s">
        <v>287</v>
      </c>
      <c r="AU697" s="25" t="s">
        <v>291</v>
      </c>
      <c r="AY697" s="25" t="s">
        <v>285</v>
      </c>
      <c r="BE697" s="188">
        <f t="shared" si="174"/>
        <v>0</v>
      </c>
      <c r="BF697" s="188">
        <f t="shared" si="175"/>
        <v>0</v>
      </c>
      <c r="BG697" s="188">
        <f t="shared" si="176"/>
        <v>0</v>
      </c>
      <c r="BH697" s="188">
        <f t="shared" si="177"/>
        <v>0</v>
      </c>
      <c r="BI697" s="188">
        <f t="shared" si="178"/>
        <v>0</v>
      </c>
      <c r="BJ697" s="25" t="s">
        <v>82</v>
      </c>
      <c r="BK697" s="188">
        <f t="shared" si="179"/>
        <v>0</v>
      </c>
      <c r="BL697" s="25" t="s">
        <v>337</v>
      </c>
      <c r="BM697" s="25" t="s">
        <v>1569</v>
      </c>
    </row>
    <row r="698" spans="2:65" s="1" customFormat="1" ht="20.399999999999999" customHeight="1">
      <c r="B698" s="176"/>
      <c r="C698" s="177" t="s">
        <v>1570</v>
      </c>
      <c r="D698" s="177" t="s">
        <v>287</v>
      </c>
      <c r="E698" s="178" t="s">
        <v>1571</v>
      </c>
      <c r="F698" s="179" t="s">
        <v>1572</v>
      </c>
      <c r="G698" s="180" t="s">
        <v>494</v>
      </c>
      <c r="H698" s="181">
        <v>20</v>
      </c>
      <c r="I698" s="182"/>
      <c r="J698" s="183">
        <f t="shared" si="170"/>
        <v>0</v>
      </c>
      <c r="K698" s="403" t="s">
        <v>5588</v>
      </c>
      <c r="L698" s="42"/>
      <c r="M698" s="184" t="s">
        <v>5</v>
      </c>
      <c r="N698" s="185" t="s">
        <v>45</v>
      </c>
      <c r="O698" s="43"/>
      <c r="P698" s="186">
        <f t="shared" si="171"/>
        <v>0</v>
      </c>
      <c r="Q698" s="186">
        <v>0</v>
      </c>
      <c r="R698" s="186">
        <f t="shared" si="172"/>
        <v>0</v>
      </c>
      <c r="S698" s="186">
        <v>0</v>
      </c>
      <c r="T698" s="187">
        <f t="shared" si="173"/>
        <v>0</v>
      </c>
      <c r="AR698" s="25" t="s">
        <v>337</v>
      </c>
      <c r="AT698" s="25" t="s">
        <v>287</v>
      </c>
      <c r="AU698" s="25" t="s">
        <v>291</v>
      </c>
      <c r="AY698" s="25" t="s">
        <v>285</v>
      </c>
      <c r="BE698" s="188">
        <f t="shared" si="174"/>
        <v>0</v>
      </c>
      <c r="BF698" s="188">
        <f t="shared" si="175"/>
        <v>0</v>
      </c>
      <c r="BG698" s="188">
        <f t="shared" si="176"/>
        <v>0</v>
      </c>
      <c r="BH698" s="188">
        <f t="shared" si="177"/>
        <v>0</v>
      </c>
      <c r="BI698" s="188">
        <f t="shared" si="178"/>
        <v>0</v>
      </c>
      <c r="BJ698" s="25" t="s">
        <v>82</v>
      </c>
      <c r="BK698" s="188">
        <f t="shared" si="179"/>
        <v>0</v>
      </c>
      <c r="BL698" s="25" t="s">
        <v>337</v>
      </c>
      <c r="BM698" s="25" t="s">
        <v>1573</v>
      </c>
    </row>
    <row r="699" spans="2:65" s="1" customFormat="1" ht="20.399999999999999" customHeight="1">
      <c r="B699" s="176"/>
      <c r="C699" s="230" t="s">
        <v>1574</v>
      </c>
      <c r="D699" s="230" t="s">
        <v>757</v>
      </c>
      <c r="E699" s="231" t="s">
        <v>1575</v>
      </c>
      <c r="F699" s="232" t="s">
        <v>1576</v>
      </c>
      <c r="G699" s="233" t="s">
        <v>494</v>
      </c>
      <c r="H699" s="234">
        <v>1</v>
      </c>
      <c r="I699" s="235"/>
      <c r="J699" s="236">
        <f t="shared" si="170"/>
        <v>0</v>
      </c>
      <c r="K699" s="407" t="s">
        <v>5588</v>
      </c>
      <c r="L699" s="237"/>
      <c r="M699" s="238" t="s">
        <v>5</v>
      </c>
      <c r="N699" s="239" t="s">
        <v>45</v>
      </c>
      <c r="O699" s="43"/>
      <c r="P699" s="186">
        <f t="shared" si="171"/>
        <v>0</v>
      </c>
      <c r="Q699" s="186">
        <v>0</v>
      </c>
      <c r="R699" s="186">
        <f t="shared" si="172"/>
        <v>0</v>
      </c>
      <c r="S699" s="186">
        <v>0</v>
      </c>
      <c r="T699" s="187">
        <f t="shared" si="173"/>
        <v>0</v>
      </c>
      <c r="AR699" s="25" t="s">
        <v>401</v>
      </c>
      <c r="AT699" s="25" t="s">
        <v>757</v>
      </c>
      <c r="AU699" s="25" t="s">
        <v>291</v>
      </c>
      <c r="AY699" s="25" t="s">
        <v>285</v>
      </c>
      <c r="BE699" s="188">
        <f t="shared" si="174"/>
        <v>0</v>
      </c>
      <c r="BF699" s="188">
        <f t="shared" si="175"/>
        <v>0</v>
      </c>
      <c r="BG699" s="188">
        <f t="shared" si="176"/>
        <v>0</v>
      </c>
      <c r="BH699" s="188">
        <f t="shared" si="177"/>
        <v>0</v>
      </c>
      <c r="BI699" s="188">
        <f t="shared" si="178"/>
        <v>0</v>
      </c>
      <c r="BJ699" s="25" t="s">
        <v>82</v>
      </c>
      <c r="BK699" s="188">
        <f t="shared" si="179"/>
        <v>0</v>
      </c>
      <c r="BL699" s="25" t="s">
        <v>337</v>
      </c>
      <c r="BM699" s="25" t="s">
        <v>1577</v>
      </c>
    </row>
    <row r="700" spans="2:65" s="1" customFormat="1" ht="20.399999999999999" customHeight="1">
      <c r="B700" s="176"/>
      <c r="C700" s="230" t="s">
        <v>1578</v>
      </c>
      <c r="D700" s="230" t="s">
        <v>757</v>
      </c>
      <c r="E700" s="231" t="s">
        <v>1579</v>
      </c>
      <c r="F700" s="232" t="s">
        <v>1580</v>
      </c>
      <c r="G700" s="233" t="s">
        <v>494</v>
      </c>
      <c r="H700" s="234">
        <v>12</v>
      </c>
      <c r="I700" s="235"/>
      <c r="J700" s="236">
        <f t="shared" si="170"/>
        <v>0</v>
      </c>
      <c r="K700" s="407" t="s">
        <v>5588</v>
      </c>
      <c r="L700" s="237"/>
      <c r="M700" s="238" t="s">
        <v>5</v>
      </c>
      <c r="N700" s="239" t="s">
        <v>45</v>
      </c>
      <c r="O700" s="43"/>
      <c r="P700" s="186">
        <f t="shared" si="171"/>
        <v>0</v>
      </c>
      <c r="Q700" s="186">
        <v>0</v>
      </c>
      <c r="R700" s="186">
        <f t="shared" si="172"/>
        <v>0</v>
      </c>
      <c r="S700" s="186">
        <v>0</v>
      </c>
      <c r="T700" s="187">
        <f t="shared" si="173"/>
        <v>0</v>
      </c>
      <c r="AR700" s="25" t="s">
        <v>401</v>
      </c>
      <c r="AT700" s="25" t="s">
        <v>757</v>
      </c>
      <c r="AU700" s="25" t="s">
        <v>291</v>
      </c>
      <c r="AY700" s="25" t="s">
        <v>285</v>
      </c>
      <c r="BE700" s="188">
        <f t="shared" si="174"/>
        <v>0</v>
      </c>
      <c r="BF700" s="188">
        <f t="shared" si="175"/>
        <v>0</v>
      </c>
      <c r="BG700" s="188">
        <f t="shared" si="176"/>
        <v>0</v>
      </c>
      <c r="BH700" s="188">
        <f t="shared" si="177"/>
        <v>0</v>
      </c>
      <c r="BI700" s="188">
        <f t="shared" si="178"/>
        <v>0</v>
      </c>
      <c r="BJ700" s="25" t="s">
        <v>82</v>
      </c>
      <c r="BK700" s="188">
        <f t="shared" si="179"/>
        <v>0</v>
      </c>
      <c r="BL700" s="25" t="s">
        <v>337</v>
      </c>
      <c r="BM700" s="25" t="s">
        <v>1581</v>
      </c>
    </row>
    <row r="701" spans="2:65" s="1" customFormat="1" ht="20.399999999999999" customHeight="1">
      <c r="B701" s="176"/>
      <c r="C701" s="230" t="s">
        <v>1582</v>
      </c>
      <c r="D701" s="230" t="s">
        <v>757</v>
      </c>
      <c r="E701" s="231" t="s">
        <v>1583</v>
      </c>
      <c r="F701" s="232" t="s">
        <v>1584</v>
      </c>
      <c r="G701" s="233" t="s">
        <v>494</v>
      </c>
      <c r="H701" s="234">
        <v>20</v>
      </c>
      <c r="I701" s="235"/>
      <c r="J701" s="236">
        <f t="shared" si="170"/>
        <v>0</v>
      </c>
      <c r="K701" s="407" t="s">
        <v>5588</v>
      </c>
      <c r="L701" s="237"/>
      <c r="M701" s="238" t="s">
        <v>5</v>
      </c>
      <c r="N701" s="239" t="s">
        <v>45</v>
      </c>
      <c r="O701" s="43"/>
      <c r="P701" s="186">
        <f t="shared" si="171"/>
        <v>0</v>
      </c>
      <c r="Q701" s="186">
        <v>0</v>
      </c>
      <c r="R701" s="186">
        <f t="shared" si="172"/>
        <v>0</v>
      </c>
      <c r="S701" s="186">
        <v>0</v>
      </c>
      <c r="T701" s="187">
        <f t="shared" si="173"/>
        <v>0</v>
      </c>
      <c r="AR701" s="25" t="s">
        <v>401</v>
      </c>
      <c r="AT701" s="25" t="s">
        <v>757</v>
      </c>
      <c r="AU701" s="25" t="s">
        <v>291</v>
      </c>
      <c r="AY701" s="25" t="s">
        <v>285</v>
      </c>
      <c r="BE701" s="188">
        <f t="shared" si="174"/>
        <v>0</v>
      </c>
      <c r="BF701" s="188">
        <f t="shared" si="175"/>
        <v>0</v>
      </c>
      <c r="BG701" s="188">
        <f t="shared" si="176"/>
        <v>0</v>
      </c>
      <c r="BH701" s="188">
        <f t="shared" si="177"/>
        <v>0</v>
      </c>
      <c r="BI701" s="188">
        <f t="shared" si="178"/>
        <v>0</v>
      </c>
      <c r="BJ701" s="25" t="s">
        <v>82</v>
      </c>
      <c r="BK701" s="188">
        <f t="shared" si="179"/>
        <v>0</v>
      </c>
      <c r="BL701" s="25" t="s">
        <v>337</v>
      </c>
      <c r="BM701" s="25" t="s">
        <v>1585</v>
      </c>
    </row>
    <row r="702" spans="2:65" s="15" customFormat="1" ht="21.6" customHeight="1">
      <c r="B702" s="245"/>
      <c r="D702" s="253" t="s">
        <v>73</v>
      </c>
      <c r="E702" s="253" t="s">
        <v>1586</v>
      </c>
      <c r="F702" s="253" t="s">
        <v>1587</v>
      </c>
      <c r="I702" s="247"/>
      <c r="J702" s="256">
        <f>BK702</f>
        <v>0</v>
      </c>
      <c r="K702" s="410"/>
      <c r="L702" s="245"/>
      <c r="M702" s="249"/>
      <c r="N702" s="250"/>
      <c r="O702" s="250"/>
      <c r="P702" s="251">
        <f>P703+P765+P774</f>
        <v>0</v>
      </c>
      <c r="Q702" s="250"/>
      <c r="R702" s="251">
        <f>R703+R765+R774</f>
        <v>0</v>
      </c>
      <c r="S702" s="250"/>
      <c r="T702" s="252">
        <f>T703+T765+T774</f>
        <v>0</v>
      </c>
      <c r="AR702" s="253" t="s">
        <v>84</v>
      </c>
      <c r="AT702" s="254" t="s">
        <v>73</v>
      </c>
      <c r="AU702" s="254" t="s">
        <v>142</v>
      </c>
      <c r="AY702" s="253" t="s">
        <v>285</v>
      </c>
      <c r="BK702" s="255">
        <f>BK703+BK765+BK774</f>
        <v>0</v>
      </c>
    </row>
    <row r="703" spans="2:65" s="15" customFormat="1" ht="14.4" customHeight="1">
      <c r="B703" s="245"/>
      <c r="D703" s="246" t="s">
        <v>73</v>
      </c>
      <c r="E703" s="246" t="s">
        <v>1588</v>
      </c>
      <c r="F703" s="246" t="s">
        <v>1589</v>
      </c>
      <c r="I703" s="247"/>
      <c r="J703" s="248">
        <f>BK703</f>
        <v>0</v>
      </c>
      <c r="K703" s="410" t="s">
        <v>5588</v>
      </c>
      <c r="L703" s="245"/>
      <c r="M703" s="249"/>
      <c r="N703" s="250"/>
      <c r="O703" s="250"/>
      <c r="P703" s="251">
        <f>SUM(P704:P764)</f>
        <v>0</v>
      </c>
      <c r="Q703" s="250"/>
      <c r="R703" s="251">
        <f>SUM(R704:R764)</f>
        <v>0</v>
      </c>
      <c r="S703" s="250"/>
      <c r="T703" s="252">
        <f>SUM(T704:T764)</f>
        <v>0</v>
      </c>
      <c r="AR703" s="253" t="s">
        <v>84</v>
      </c>
      <c r="AT703" s="254" t="s">
        <v>73</v>
      </c>
      <c r="AU703" s="254" t="s">
        <v>291</v>
      </c>
      <c r="AY703" s="253" t="s">
        <v>285</v>
      </c>
      <c r="BK703" s="255">
        <f>SUM(BK704:BK764)</f>
        <v>0</v>
      </c>
    </row>
    <row r="704" spans="2:65" s="1" customFormat="1" ht="20.399999999999999" customHeight="1">
      <c r="B704" s="176"/>
      <c r="C704" s="177" t="s">
        <v>1590</v>
      </c>
      <c r="D704" s="177" t="s">
        <v>287</v>
      </c>
      <c r="E704" s="178" t="s">
        <v>1591</v>
      </c>
      <c r="F704" s="179" t="s">
        <v>1592</v>
      </c>
      <c r="G704" s="180" t="s">
        <v>494</v>
      </c>
      <c r="H704" s="181">
        <v>1</v>
      </c>
      <c r="I704" s="182"/>
      <c r="J704" s="183">
        <f>ROUND(I704*H704,2)</f>
        <v>0</v>
      </c>
      <c r="K704" s="403" t="s">
        <v>5588</v>
      </c>
      <c r="L704" s="42"/>
      <c r="M704" s="184" t="s">
        <v>5</v>
      </c>
      <c r="N704" s="185" t="s">
        <v>45</v>
      </c>
      <c r="O704" s="43"/>
      <c r="P704" s="186">
        <f>O704*H704</f>
        <v>0</v>
      </c>
      <c r="Q704" s="186">
        <v>0</v>
      </c>
      <c r="R704" s="186">
        <f>Q704*H704</f>
        <v>0</v>
      </c>
      <c r="S704" s="186">
        <v>0</v>
      </c>
      <c r="T704" s="187">
        <f>S704*H704</f>
        <v>0</v>
      </c>
      <c r="AR704" s="25" t="s">
        <v>337</v>
      </c>
      <c r="AT704" s="25" t="s">
        <v>287</v>
      </c>
      <c r="AU704" s="25" t="s">
        <v>330</v>
      </c>
      <c r="AY704" s="25" t="s">
        <v>285</v>
      </c>
      <c r="BE704" s="188">
        <f>IF(N704="základní",J704,0)</f>
        <v>0</v>
      </c>
      <c r="BF704" s="188">
        <f>IF(N704="snížená",J704,0)</f>
        <v>0</v>
      </c>
      <c r="BG704" s="188">
        <f>IF(N704="zákl. přenesená",J704,0)</f>
        <v>0</v>
      </c>
      <c r="BH704" s="188">
        <f>IF(N704="sníž. přenesená",J704,0)</f>
        <v>0</v>
      </c>
      <c r="BI704" s="188">
        <f>IF(N704="nulová",J704,0)</f>
        <v>0</v>
      </c>
      <c r="BJ704" s="25" t="s">
        <v>82</v>
      </c>
      <c r="BK704" s="188">
        <f>ROUND(I704*H704,2)</f>
        <v>0</v>
      </c>
      <c r="BL704" s="25" t="s">
        <v>337</v>
      </c>
      <c r="BM704" s="25" t="s">
        <v>1593</v>
      </c>
    </row>
    <row r="705" spans="2:65" s="11" customFormat="1">
      <c r="B705" s="189"/>
      <c r="D705" s="215" t="s">
        <v>292</v>
      </c>
      <c r="E705" s="216" t="s">
        <v>5</v>
      </c>
      <c r="F705" s="217" t="s">
        <v>1594</v>
      </c>
      <c r="H705" s="218">
        <v>1</v>
      </c>
      <c r="I705" s="194"/>
      <c r="K705" s="398"/>
      <c r="L705" s="189"/>
      <c r="M705" s="195"/>
      <c r="N705" s="196"/>
      <c r="O705" s="196"/>
      <c r="P705" s="196"/>
      <c r="Q705" s="196"/>
      <c r="R705" s="196"/>
      <c r="S705" s="196"/>
      <c r="T705" s="197"/>
      <c r="AT705" s="191" t="s">
        <v>292</v>
      </c>
      <c r="AU705" s="191" t="s">
        <v>330</v>
      </c>
      <c r="AV705" s="11" t="s">
        <v>84</v>
      </c>
      <c r="AW705" s="11" t="s">
        <v>37</v>
      </c>
      <c r="AX705" s="11" t="s">
        <v>82</v>
      </c>
      <c r="AY705" s="191" t="s">
        <v>285</v>
      </c>
    </row>
    <row r="706" spans="2:65" s="1" customFormat="1" ht="20.399999999999999" customHeight="1">
      <c r="B706" s="176"/>
      <c r="C706" s="177" t="s">
        <v>1595</v>
      </c>
      <c r="D706" s="177" t="s">
        <v>287</v>
      </c>
      <c r="E706" s="178" t="s">
        <v>1596</v>
      </c>
      <c r="F706" s="179" t="s">
        <v>1597</v>
      </c>
      <c r="G706" s="180" t="s">
        <v>1598</v>
      </c>
      <c r="H706" s="181">
        <v>1</v>
      </c>
      <c r="I706" s="182"/>
      <c r="J706" s="183">
        <f t="shared" ref="J706:J737" si="180">ROUND(I706*H706,2)</f>
        <v>0</v>
      </c>
      <c r="K706" s="403" t="s">
        <v>5588</v>
      </c>
      <c r="L706" s="42"/>
      <c r="M706" s="184" t="s">
        <v>5</v>
      </c>
      <c r="N706" s="185" t="s">
        <v>45</v>
      </c>
      <c r="O706" s="43"/>
      <c r="P706" s="186">
        <f t="shared" ref="P706:P737" si="181">O706*H706</f>
        <v>0</v>
      </c>
      <c r="Q706" s="186">
        <v>0</v>
      </c>
      <c r="R706" s="186">
        <f t="shared" ref="R706:R737" si="182">Q706*H706</f>
        <v>0</v>
      </c>
      <c r="S706" s="186">
        <v>0</v>
      </c>
      <c r="T706" s="187">
        <f t="shared" ref="T706:T737" si="183">S706*H706</f>
        <v>0</v>
      </c>
      <c r="AR706" s="25" t="s">
        <v>337</v>
      </c>
      <c r="AT706" s="25" t="s">
        <v>287</v>
      </c>
      <c r="AU706" s="25" t="s">
        <v>330</v>
      </c>
      <c r="AY706" s="25" t="s">
        <v>285</v>
      </c>
      <c r="BE706" s="188">
        <f t="shared" ref="BE706:BE737" si="184">IF(N706="základní",J706,0)</f>
        <v>0</v>
      </c>
      <c r="BF706" s="188">
        <f t="shared" ref="BF706:BF737" si="185">IF(N706="snížená",J706,0)</f>
        <v>0</v>
      </c>
      <c r="BG706" s="188">
        <f t="shared" ref="BG706:BG737" si="186">IF(N706="zákl. přenesená",J706,0)</f>
        <v>0</v>
      </c>
      <c r="BH706" s="188">
        <f t="shared" ref="BH706:BH737" si="187">IF(N706="sníž. přenesená",J706,0)</f>
        <v>0</v>
      </c>
      <c r="BI706" s="188">
        <f t="shared" ref="BI706:BI737" si="188">IF(N706="nulová",J706,0)</f>
        <v>0</v>
      </c>
      <c r="BJ706" s="25" t="s">
        <v>82</v>
      </c>
      <c r="BK706" s="188">
        <f t="shared" ref="BK706:BK737" si="189">ROUND(I706*H706,2)</f>
        <v>0</v>
      </c>
      <c r="BL706" s="25" t="s">
        <v>337</v>
      </c>
      <c r="BM706" s="25" t="s">
        <v>1599</v>
      </c>
    </row>
    <row r="707" spans="2:65" s="1" customFormat="1" ht="20.399999999999999" customHeight="1">
      <c r="B707" s="176"/>
      <c r="C707" s="177" t="s">
        <v>1600</v>
      </c>
      <c r="D707" s="177" t="s">
        <v>287</v>
      </c>
      <c r="E707" s="178" t="s">
        <v>1601</v>
      </c>
      <c r="F707" s="179" t="s">
        <v>1602</v>
      </c>
      <c r="G707" s="180" t="s">
        <v>494</v>
      </c>
      <c r="H707" s="181">
        <v>1</v>
      </c>
      <c r="I707" s="182"/>
      <c r="J707" s="183">
        <f t="shared" si="180"/>
        <v>0</v>
      </c>
      <c r="K707" s="403" t="s">
        <v>5588</v>
      </c>
      <c r="L707" s="42"/>
      <c r="M707" s="184" t="s">
        <v>5</v>
      </c>
      <c r="N707" s="185" t="s">
        <v>45</v>
      </c>
      <c r="O707" s="43"/>
      <c r="P707" s="186">
        <f t="shared" si="181"/>
        <v>0</v>
      </c>
      <c r="Q707" s="186">
        <v>0</v>
      </c>
      <c r="R707" s="186">
        <f t="shared" si="182"/>
        <v>0</v>
      </c>
      <c r="S707" s="186">
        <v>0</v>
      </c>
      <c r="T707" s="187">
        <f t="shared" si="183"/>
        <v>0</v>
      </c>
      <c r="AR707" s="25" t="s">
        <v>337</v>
      </c>
      <c r="AT707" s="25" t="s">
        <v>287</v>
      </c>
      <c r="AU707" s="25" t="s">
        <v>330</v>
      </c>
      <c r="AY707" s="25" t="s">
        <v>285</v>
      </c>
      <c r="BE707" s="188">
        <f t="shared" si="184"/>
        <v>0</v>
      </c>
      <c r="BF707" s="188">
        <f t="shared" si="185"/>
        <v>0</v>
      </c>
      <c r="BG707" s="188">
        <f t="shared" si="186"/>
        <v>0</v>
      </c>
      <c r="BH707" s="188">
        <f t="shared" si="187"/>
        <v>0</v>
      </c>
      <c r="BI707" s="188">
        <f t="shared" si="188"/>
        <v>0</v>
      </c>
      <c r="BJ707" s="25" t="s">
        <v>82</v>
      </c>
      <c r="BK707" s="188">
        <f t="shared" si="189"/>
        <v>0</v>
      </c>
      <c r="BL707" s="25" t="s">
        <v>337</v>
      </c>
      <c r="BM707" s="25" t="s">
        <v>1603</v>
      </c>
    </row>
    <row r="708" spans="2:65" s="1" customFormat="1" ht="20.399999999999999" customHeight="1">
      <c r="B708" s="176"/>
      <c r="C708" s="177" t="s">
        <v>1604</v>
      </c>
      <c r="D708" s="177" t="s">
        <v>287</v>
      </c>
      <c r="E708" s="178" t="s">
        <v>1605</v>
      </c>
      <c r="F708" s="179" t="s">
        <v>1606</v>
      </c>
      <c r="G708" s="180" t="s">
        <v>494</v>
      </c>
      <c r="H708" s="181">
        <v>1</v>
      </c>
      <c r="I708" s="182"/>
      <c r="J708" s="183">
        <f t="shared" si="180"/>
        <v>0</v>
      </c>
      <c r="K708" s="403" t="s">
        <v>5588</v>
      </c>
      <c r="L708" s="42"/>
      <c r="M708" s="184" t="s">
        <v>5</v>
      </c>
      <c r="N708" s="185" t="s">
        <v>45</v>
      </c>
      <c r="O708" s="43"/>
      <c r="P708" s="186">
        <f t="shared" si="181"/>
        <v>0</v>
      </c>
      <c r="Q708" s="186">
        <v>0</v>
      </c>
      <c r="R708" s="186">
        <f t="shared" si="182"/>
        <v>0</v>
      </c>
      <c r="S708" s="186">
        <v>0</v>
      </c>
      <c r="T708" s="187">
        <f t="shared" si="183"/>
        <v>0</v>
      </c>
      <c r="AR708" s="25" t="s">
        <v>337</v>
      </c>
      <c r="AT708" s="25" t="s">
        <v>287</v>
      </c>
      <c r="AU708" s="25" t="s">
        <v>330</v>
      </c>
      <c r="AY708" s="25" t="s">
        <v>285</v>
      </c>
      <c r="BE708" s="188">
        <f t="shared" si="184"/>
        <v>0</v>
      </c>
      <c r="BF708" s="188">
        <f t="shared" si="185"/>
        <v>0</v>
      </c>
      <c r="BG708" s="188">
        <f t="shared" si="186"/>
        <v>0</v>
      </c>
      <c r="BH708" s="188">
        <f t="shared" si="187"/>
        <v>0</v>
      </c>
      <c r="BI708" s="188">
        <f t="shared" si="188"/>
        <v>0</v>
      </c>
      <c r="BJ708" s="25" t="s">
        <v>82</v>
      </c>
      <c r="BK708" s="188">
        <f t="shared" si="189"/>
        <v>0</v>
      </c>
      <c r="BL708" s="25" t="s">
        <v>337</v>
      </c>
      <c r="BM708" s="25" t="s">
        <v>1607</v>
      </c>
    </row>
    <row r="709" spans="2:65" s="1" customFormat="1" ht="20.399999999999999" customHeight="1">
      <c r="B709" s="176"/>
      <c r="C709" s="177" t="s">
        <v>1608</v>
      </c>
      <c r="D709" s="177" t="s">
        <v>287</v>
      </c>
      <c r="E709" s="178" t="s">
        <v>1609</v>
      </c>
      <c r="F709" s="179" t="s">
        <v>1610</v>
      </c>
      <c r="G709" s="180" t="s">
        <v>494</v>
      </c>
      <c r="H709" s="181">
        <v>1</v>
      </c>
      <c r="I709" s="182"/>
      <c r="J709" s="183">
        <f t="shared" si="180"/>
        <v>0</v>
      </c>
      <c r="K709" s="403" t="s">
        <v>5588</v>
      </c>
      <c r="L709" s="42"/>
      <c r="M709" s="184" t="s">
        <v>5</v>
      </c>
      <c r="N709" s="185" t="s">
        <v>45</v>
      </c>
      <c r="O709" s="43"/>
      <c r="P709" s="186">
        <f t="shared" si="181"/>
        <v>0</v>
      </c>
      <c r="Q709" s="186">
        <v>0</v>
      </c>
      <c r="R709" s="186">
        <f t="shared" si="182"/>
        <v>0</v>
      </c>
      <c r="S709" s="186">
        <v>0</v>
      </c>
      <c r="T709" s="187">
        <f t="shared" si="183"/>
        <v>0</v>
      </c>
      <c r="AR709" s="25" t="s">
        <v>337</v>
      </c>
      <c r="AT709" s="25" t="s">
        <v>287</v>
      </c>
      <c r="AU709" s="25" t="s">
        <v>330</v>
      </c>
      <c r="AY709" s="25" t="s">
        <v>285</v>
      </c>
      <c r="BE709" s="188">
        <f t="shared" si="184"/>
        <v>0</v>
      </c>
      <c r="BF709" s="188">
        <f t="shared" si="185"/>
        <v>0</v>
      </c>
      <c r="BG709" s="188">
        <f t="shared" si="186"/>
        <v>0</v>
      </c>
      <c r="BH709" s="188">
        <f t="shared" si="187"/>
        <v>0</v>
      </c>
      <c r="BI709" s="188">
        <f t="shared" si="188"/>
        <v>0</v>
      </c>
      <c r="BJ709" s="25" t="s">
        <v>82</v>
      </c>
      <c r="BK709" s="188">
        <f t="shared" si="189"/>
        <v>0</v>
      </c>
      <c r="BL709" s="25" t="s">
        <v>337</v>
      </c>
      <c r="BM709" s="25" t="s">
        <v>1611</v>
      </c>
    </row>
    <row r="710" spans="2:65" s="1" customFormat="1" ht="20.399999999999999" customHeight="1">
      <c r="B710" s="176"/>
      <c r="C710" s="177" t="s">
        <v>1612</v>
      </c>
      <c r="D710" s="177" t="s">
        <v>287</v>
      </c>
      <c r="E710" s="178" t="s">
        <v>1613</v>
      </c>
      <c r="F710" s="179" t="s">
        <v>1614</v>
      </c>
      <c r="G710" s="180" t="s">
        <v>494</v>
      </c>
      <c r="H710" s="181">
        <v>1</v>
      </c>
      <c r="I710" s="182"/>
      <c r="J710" s="183">
        <f t="shared" si="180"/>
        <v>0</v>
      </c>
      <c r="K710" s="403" t="s">
        <v>5588</v>
      </c>
      <c r="L710" s="42"/>
      <c r="M710" s="184" t="s">
        <v>5</v>
      </c>
      <c r="N710" s="185" t="s">
        <v>45</v>
      </c>
      <c r="O710" s="43"/>
      <c r="P710" s="186">
        <f t="shared" si="181"/>
        <v>0</v>
      </c>
      <c r="Q710" s="186">
        <v>0</v>
      </c>
      <c r="R710" s="186">
        <f t="shared" si="182"/>
        <v>0</v>
      </c>
      <c r="S710" s="186">
        <v>0</v>
      </c>
      <c r="T710" s="187">
        <f t="shared" si="183"/>
        <v>0</v>
      </c>
      <c r="AR710" s="25" t="s">
        <v>337</v>
      </c>
      <c r="AT710" s="25" t="s">
        <v>287</v>
      </c>
      <c r="AU710" s="25" t="s">
        <v>330</v>
      </c>
      <c r="AY710" s="25" t="s">
        <v>285</v>
      </c>
      <c r="BE710" s="188">
        <f t="shared" si="184"/>
        <v>0</v>
      </c>
      <c r="BF710" s="188">
        <f t="shared" si="185"/>
        <v>0</v>
      </c>
      <c r="BG710" s="188">
        <f t="shared" si="186"/>
        <v>0</v>
      </c>
      <c r="BH710" s="188">
        <f t="shared" si="187"/>
        <v>0</v>
      </c>
      <c r="BI710" s="188">
        <f t="shared" si="188"/>
        <v>0</v>
      </c>
      <c r="BJ710" s="25" t="s">
        <v>82</v>
      </c>
      <c r="BK710" s="188">
        <f t="shared" si="189"/>
        <v>0</v>
      </c>
      <c r="BL710" s="25" t="s">
        <v>337</v>
      </c>
      <c r="BM710" s="25" t="s">
        <v>1615</v>
      </c>
    </row>
    <row r="711" spans="2:65" s="1" customFormat="1" ht="20.399999999999999" customHeight="1">
      <c r="B711" s="176"/>
      <c r="C711" s="177" t="s">
        <v>1616</v>
      </c>
      <c r="D711" s="177" t="s">
        <v>287</v>
      </c>
      <c r="E711" s="178" t="s">
        <v>1617</v>
      </c>
      <c r="F711" s="179" t="s">
        <v>1618</v>
      </c>
      <c r="G711" s="180" t="s">
        <v>494</v>
      </c>
      <c r="H711" s="181">
        <v>8</v>
      </c>
      <c r="I711" s="182"/>
      <c r="J711" s="183">
        <f t="shared" si="180"/>
        <v>0</v>
      </c>
      <c r="K711" s="403" t="s">
        <v>5588</v>
      </c>
      <c r="L711" s="42"/>
      <c r="M711" s="184" t="s">
        <v>5</v>
      </c>
      <c r="N711" s="185" t="s">
        <v>45</v>
      </c>
      <c r="O711" s="43"/>
      <c r="P711" s="186">
        <f t="shared" si="181"/>
        <v>0</v>
      </c>
      <c r="Q711" s="186">
        <v>0</v>
      </c>
      <c r="R711" s="186">
        <f t="shared" si="182"/>
        <v>0</v>
      </c>
      <c r="S711" s="186">
        <v>0</v>
      </c>
      <c r="T711" s="187">
        <f t="shared" si="183"/>
        <v>0</v>
      </c>
      <c r="AR711" s="25" t="s">
        <v>337</v>
      </c>
      <c r="AT711" s="25" t="s">
        <v>287</v>
      </c>
      <c r="AU711" s="25" t="s">
        <v>330</v>
      </c>
      <c r="AY711" s="25" t="s">
        <v>285</v>
      </c>
      <c r="BE711" s="188">
        <f t="shared" si="184"/>
        <v>0</v>
      </c>
      <c r="BF711" s="188">
        <f t="shared" si="185"/>
        <v>0</v>
      </c>
      <c r="BG711" s="188">
        <f t="shared" si="186"/>
        <v>0</v>
      </c>
      <c r="BH711" s="188">
        <f t="shared" si="187"/>
        <v>0</v>
      </c>
      <c r="BI711" s="188">
        <f t="shared" si="188"/>
        <v>0</v>
      </c>
      <c r="BJ711" s="25" t="s">
        <v>82</v>
      </c>
      <c r="BK711" s="188">
        <f t="shared" si="189"/>
        <v>0</v>
      </c>
      <c r="BL711" s="25" t="s">
        <v>337</v>
      </c>
      <c r="BM711" s="25" t="s">
        <v>1619</v>
      </c>
    </row>
    <row r="712" spans="2:65" s="1" customFormat="1" ht="20.399999999999999" customHeight="1">
      <c r="B712" s="176"/>
      <c r="C712" s="177" t="s">
        <v>1620</v>
      </c>
      <c r="D712" s="177" t="s">
        <v>287</v>
      </c>
      <c r="E712" s="178" t="s">
        <v>1621</v>
      </c>
      <c r="F712" s="179" t="s">
        <v>1622</v>
      </c>
      <c r="G712" s="180" t="s">
        <v>1598</v>
      </c>
      <c r="H712" s="181">
        <v>1</v>
      </c>
      <c r="I712" s="182"/>
      <c r="J712" s="183">
        <f t="shared" si="180"/>
        <v>0</v>
      </c>
      <c r="K712" s="403" t="s">
        <v>5588</v>
      </c>
      <c r="L712" s="42"/>
      <c r="M712" s="184" t="s">
        <v>5</v>
      </c>
      <c r="N712" s="185" t="s">
        <v>45</v>
      </c>
      <c r="O712" s="43"/>
      <c r="P712" s="186">
        <f t="shared" si="181"/>
        <v>0</v>
      </c>
      <c r="Q712" s="186">
        <v>0</v>
      </c>
      <c r="R712" s="186">
        <f t="shared" si="182"/>
        <v>0</v>
      </c>
      <c r="S712" s="186">
        <v>0</v>
      </c>
      <c r="T712" s="187">
        <f t="shared" si="183"/>
        <v>0</v>
      </c>
      <c r="AR712" s="25" t="s">
        <v>337</v>
      </c>
      <c r="AT712" s="25" t="s">
        <v>287</v>
      </c>
      <c r="AU712" s="25" t="s">
        <v>330</v>
      </c>
      <c r="AY712" s="25" t="s">
        <v>285</v>
      </c>
      <c r="BE712" s="188">
        <f t="shared" si="184"/>
        <v>0</v>
      </c>
      <c r="BF712" s="188">
        <f t="shared" si="185"/>
        <v>0</v>
      </c>
      <c r="BG712" s="188">
        <f t="shared" si="186"/>
        <v>0</v>
      </c>
      <c r="BH712" s="188">
        <f t="shared" si="187"/>
        <v>0</v>
      </c>
      <c r="BI712" s="188">
        <f t="shared" si="188"/>
        <v>0</v>
      </c>
      <c r="BJ712" s="25" t="s">
        <v>82</v>
      </c>
      <c r="BK712" s="188">
        <f t="shared" si="189"/>
        <v>0</v>
      </c>
      <c r="BL712" s="25" t="s">
        <v>337</v>
      </c>
      <c r="BM712" s="25" t="s">
        <v>1623</v>
      </c>
    </row>
    <row r="713" spans="2:65" s="1" customFormat="1" ht="20.399999999999999" customHeight="1">
      <c r="B713" s="176"/>
      <c r="C713" s="177" t="s">
        <v>1624</v>
      </c>
      <c r="D713" s="177" t="s">
        <v>287</v>
      </c>
      <c r="E713" s="178" t="s">
        <v>1625</v>
      </c>
      <c r="F713" s="179" t="s">
        <v>1626</v>
      </c>
      <c r="G713" s="180" t="s">
        <v>494</v>
      </c>
      <c r="H713" s="181">
        <v>1</v>
      </c>
      <c r="I713" s="182"/>
      <c r="J713" s="183">
        <f t="shared" si="180"/>
        <v>0</v>
      </c>
      <c r="K713" s="403" t="s">
        <v>5588</v>
      </c>
      <c r="L713" s="42"/>
      <c r="M713" s="184" t="s">
        <v>5</v>
      </c>
      <c r="N713" s="185" t="s">
        <v>45</v>
      </c>
      <c r="O713" s="43"/>
      <c r="P713" s="186">
        <f t="shared" si="181"/>
        <v>0</v>
      </c>
      <c r="Q713" s="186">
        <v>0</v>
      </c>
      <c r="R713" s="186">
        <f t="shared" si="182"/>
        <v>0</v>
      </c>
      <c r="S713" s="186">
        <v>0</v>
      </c>
      <c r="T713" s="187">
        <f t="shared" si="183"/>
        <v>0</v>
      </c>
      <c r="AR713" s="25" t="s">
        <v>337</v>
      </c>
      <c r="AT713" s="25" t="s">
        <v>287</v>
      </c>
      <c r="AU713" s="25" t="s">
        <v>330</v>
      </c>
      <c r="AY713" s="25" t="s">
        <v>285</v>
      </c>
      <c r="BE713" s="188">
        <f t="shared" si="184"/>
        <v>0</v>
      </c>
      <c r="BF713" s="188">
        <f t="shared" si="185"/>
        <v>0</v>
      </c>
      <c r="BG713" s="188">
        <f t="shared" si="186"/>
        <v>0</v>
      </c>
      <c r="BH713" s="188">
        <f t="shared" si="187"/>
        <v>0</v>
      </c>
      <c r="BI713" s="188">
        <f t="shared" si="188"/>
        <v>0</v>
      </c>
      <c r="BJ713" s="25" t="s">
        <v>82</v>
      </c>
      <c r="BK713" s="188">
        <f t="shared" si="189"/>
        <v>0</v>
      </c>
      <c r="BL713" s="25" t="s">
        <v>337</v>
      </c>
      <c r="BM713" s="25" t="s">
        <v>1627</v>
      </c>
    </row>
    <row r="714" spans="2:65" s="1" customFormat="1" ht="20.399999999999999" customHeight="1">
      <c r="B714" s="176"/>
      <c r="C714" s="177" t="s">
        <v>1628</v>
      </c>
      <c r="D714" s="177" t="s">
        <v>287</v>
      </c>
      <c r="E714" s="178" t="s">
        <v>1629</v>
      </c>
      <c r="F714" s="179" t="s">
        <v>1630</v>
      </c>
      <c r="G714" s="180" t="s">
        <v>494</v>
      </c>
      <c r="H714" s="181">
        <v>3</v>
      </c>
      <c r="I714" s="182"/>
      <c r="J714" s="183">
        <f t="shared" si="180"/>
        <v>0</v>
      </c>
      <c r="K714" s="403" t="s">
        <v>5588</v>
      </c>
      <c r="L714" s="42"/>
      <c r="M714" s="184" t="s">
        <v>5</v>
      </c>
      <c r="N714" s="185" t="s">
        <v>45</v>
      </c>
      <c r="O714" s="43"/>
      <c r="P714" s="186">
        <f t="shared" si="181"/>
        <v>0</v>
      </c>
      <c r="Q714" s="186">
        <v>0</v>
      </c>
      <c r="R714" s="186">
        <f t="shared" si="182"/>
        <v>0</v>
      </c>
      <c r="S714" s="186">
        <v>0</v>
      </c>
      <c r="T714" s="187">
        <f t="shared" si="183"/>
        <v>0</v>
      </c>
      <c r="AR714" s="25" t="s">
        <v>337</v>
      </c>
      <c r="AT714" s="25" t="s">
        <v>287</v>
      </c>
      <c r="AU714" s="25" t="s">
        <v>330</v>
      </c>
      <c r="AY714" s="25" t="s">
        <v>285</v>
      </c>
      <c r="BE714" s="188">
        <f t="shared" si="184"/>
        <v>0</v>
      </c>
      <c r="BF714" s="188">
        <f t="shared" si="185"/>
        <v>0</v>
      </c>
      <c r="BG714" s="188">
        <f t="shared" si="186"/>
        <v>0</v>
      </c>
      <c r="BH714" s="188">
        <f t="shared" si="187"/>
        <v>0</v>
      </c>
      <c r="BI714" s="188">
        <f t="shared" si="188"/>
        <v>0</v>
      </c>
      <c r="BJ714" s="25" t="s">
        <v>82</v>
      </c>
      <c r="BK714" s="188">
        <f t="shared" si="189"/>
        <v>0</v>
      </c>
      <c r="BL714" s="25" t="s">
        <v>337</v>
      </c>
      <c r="BM714" s="25" t="s">
        <v>1631</v>
      </c>
    </row>
    <row r="715" spans="2:65" s="1" customFormat="1" ht="20.399999999999999" customHeight="1">
      <c r="B715" s="176"/>
      <c r="C715" s="177" t="s">
        <v>1632</v>
      </c>
      <c r="D715" s="177" t="s">
        <v>287</v>
      </c>
      <c r="E715" s="178" t="s">
        <v>1633</v>
      </c>
      <c r="F715" s="179" t="s">
        <v>1634</v>
      </c>
      <c r="G715" s="180" t="s">
        <v>494</v>
      </c>
      <c r="H715" s="181">
        <v>4</v>
      </c>
      <c r="I715" s="182"/>
      <c r="J715" s="183">
        <f t="shared" si="180"/>
        <v>0</v>
      </c>
      <c r="K715" s="403" t="s">
        <v>5588</v>
      </c>
      <c r="L715" s="42"/>
      <c r="M715" s="184" t="s">
        <v>5</v>
      </c>
      <c r="N715" s="185" t="s">
        <v>45</v>
      </c>
      <c r="O715" s="43"/>
      <c r="P715" s="186">
        <f t="shared" si="181"/>
        <v>0</v>
      </c>
      <c r="Q715" s="186">
        <v>0</v>
      </c>
      <c r="R715" s="186">
        <f t="shared" si="182"/>
        <v>0</v>
      </c>
      <c r="S715" s="186">
        <v>0</v>
      </c>
      <c r="T715" s="187">
        <f t="shared" si="183"/>
        <v>0</v>
      </c>
      <c r="AR715" s="25" t="s">
        <v>337</v>
      </c>
      <c r="AT715" s="25" t="s">
        <v>287</v>
      </c>
      <c r="AU715" s="25" t="s">
        <v>330</v>
      </c>
      <c r="AY715" s="25" t="s">
        <v>285</v>
      </c>
      <c r="BE715" s="188">
        <f t="shared" si="184"/>
        <v>0</v>
      </c>
      <c r="BF715" s="188">
        <f t="shared" si="185"/>
        <v>0</v>
      </c>
      <c r="BG715" s="188">
        <f t="shared" si="186"/>
        <v>0</v>
      </c>
      <c r="BH715" s="188">
        <f t="shared" si="187"/>
        <v>0</v>
      </c>
      <c r="BI715" s="188">
        <f t="shared" si="188"/>
        <v>0</v>
      </c>
      <c r="BJ715" s="25" t="s">
        <v>82</v>
      </c>
      <c r="BK715" s="188">
        <f t="shared" si="189"/>
        <v>0</v>
      </c>
      <c r="BL715" s="25" t="s">
        <v>337</v>
      </c>
      <c r="BM715" s="25" t="s">
        <v>1635</v>
      </c>
    </row>
    <row r="716" spans="2:65" s="1" customFormat="1" ht="20.399999999999999" customHeight="1">
      <c r="B716" s="176"/>
      <c r="C716" s="177" t="s">
        <v>1636</v>
      </c>
      <c r="D716" s="177" t="s">
        <v>287</v>
      </c>
      <c r="E716" s="178" t="s">
        <v>1637</v>
      </c>
      <c r="F716" s="179" t="s">
        <v>1638</v>
      </c>
      <c r="G716" s="180" t="s">
        <v>494</v>
      </c>
      <c r="H716" s="181">
        <v>1</v>
      </c>
      <c r="I716" s="182"/>
      <c r="J716" s="183">
        <f t="shared" si="180"/>
        <v>0</v>
      </c>
      <c r="K716" s="403" t="s">
        <v>5588</v>
      </c>
      <c r="L716" s="42"/>
      <c r="M716" s="184" t="s">
        <v>5</v>
      </c>
      <c r="N716" s="185" t="s">
        <v>45</v>
      </c>
      <c r="O716" s="43"/>
      <c r="P716" s="186">
        <f t="shared" si="181"/>
        <v>0</v>
      </c>
      <c r="Q716" s="186">
        <v>0</v>
      </c>
      <c r="R716" s="186">
        <f t="shared" si="182"/>
        <v>0</v>
      </c>
      <c r="S716" s="186">
        <v>0</v>
      </c>
      <c r="T716" s="187">
        <f t="shared" si="183"/>
        <v>0</v>
      </c>
      <c r="AR716" s="25" t="s">
        <v>337</v>
      </c>
      <c r="AT716" s="25" t="s">
        <v>287</v>
      </c>
      <c r="AU716" s="25" t="s">
        <v>330</v>
      </c>
      <c r="AY716" s="25" t="s">
        <v>285</v>
      </c>
      <c r="BE716" s="188">
        <f t="shared" si="184"/>
        <v>0</v>
      </c>
      <c r="BF716" s="188">
        <f t="shared" si="185"/>
        <v>0</v>
      </c>
      <c r="BG716" s="188">
        <f t="shared" si="186"/>
        <v>0</v>
      </c>
      <c r="BH716" s="188">
        <f t="shared" si="187"/>
        <v>0</v>
      </c>
      <c r="BI716" s="188">
        <f t="shared" si="188"/>
        <v>0</v>
      </c>
      <c r="BJ716" s="25" t="s">
        <v>82</v>
      </c>
      <c r="BK716" s="188">
        <f t="shared" si="189"/>
        <v>0</v>
      </c>
      <c r="BL716" s="25" t="s">
        <v>337</v>
      </c>
      <c r="BM716" s="25" t="s">
        <v>1639</v>
      </c>
    </row>
    <row r="717" spans="2:65" s="1" customFormat="1" ht="20.399999999999999" customHeight="1">
      <c r="B717" s="176"/>
      <c r="C717" s="177" t="s">
        <v>1640</v>
      </c>
      <c r="D717" s="177" t="s">
        <v>287</v>
      </c>
      <c r="E717" s="178" t="s">
        <v>1641</v>
      </c>
      <c r="F717" s="179" t="s">
        <v>1642</v>
      </c>
      <c r="G717" s="180" t="s">
        <v>494</v>
      </c>
      <c r="H717" s="181">
        <v>1</v>
      </c>
      <c r="I717" s="182"/>
      <c r="J717" s="183">
        <f t="shared" si="180"/>
        <v>0</v>
      </c>
      <c r="K717" s="403" t="s">
        <v>5588</v>
      </c>
      <c r="L717" s="42"/>
      <c r="M717" s="184" t="s">
        <v>5</v>
      </c>
      <c r="N717" s="185" t="s">
        <v>45</v>
      </c>
      <c r="O717" s="43"/>
      <c r="P717" s="186">
        <f t="shared" si="181"/>
        <v>0</v>
      </c>
      <c r="Q717" s="186">
        <v>0</v>
      </c>
      <c r="R717" s="186">
        <f t="shared" si="182"/>
        <v>0</v>
      </c>
      <c r="S717" s="186">
        <v>0</v>
      </c>
      <c r="T717" s="187">
        <f t="shared" si="183"/>
        <v>0</v>
      </c>
      <c r="AR717" s="25" t="s">
        <v>337</v>
      </c>
      <c r="AT717" s="25" t="s">
        <v>287</v>
      </c>
      <c r="AU717" s="25" t="s">
        <v>330</v>
      </c>
      <c r="AY717" s="25" t="s">
        <v>285</v>
      </c>
      <c r="BE717" s="188">
        <f t="shared" si="184"/>
        <v>0</v>
      </c>
      <c r="BF717" s="188">
        <f t="shared" si="185"/>
        <v>0</v>
      </c>
      <c r="BG717" s="188">
        <f t="shared" si="186"/>
        <v>0</v>
      </c>
      <c r="BH717" s="188">
        <f t="shared" si="187"/>
        <v>0</v>
      </c>
      <c r="BI717" s="188">
        <f t="shared" si="188"/>
        <v>0</v>
      </c>
      <c r="BJ717" s="25" t="s">
        <v>82</v>
      </c>
      <c r="BK717" s="188">
        <f t="shared" si="189"/>
        <v>0</v>
      </c>
      <c r="BL717" s="25" t="s">
        <v>337</v>
      </c>
      <c r="BM717" s="25" t="s">
        <v>1643</v>
      </c>
    </row>
    <row r="718" spans="2:65" s="1" customFormat="1" ht="20.399999999999999" customHeight="1">
      <c r="B718" s="176"/>
      <c r="C718" s="177" t="s">
        <v>1644</v>
      </c>
      <c r="D718" s="177" t="s">
        <v>287</v>
      </c>
      <c r="E718" s="178" t="s">
        <v>1645</v>
      </c>
      <c r="F718" s="179" t="s">
        <v>1646</v>
      </c>
      <c r="G718" s="180" t="s">
        <v>494</v>
      </c>
      <c r="H718" s="181">
        <v>1</v>
      </c>
      <c r="I718" s="182"/>
      <c r="J718" s="183">
        <f t="shared" si="180"/>
        <v>0</v>
      </c>
      <c r="K718" s="403" t="s">
        <v>5588</v>
      </c>
      <c r="L718" s="42"/>
      <c r="M718" s="184" t="s">
        <v>5</v>
      </c>
      <c r="N718" s="185" t="s">
        <v>45</v>
      </c>
      <c r="O718" s="43"/>
      <c r="P718" s="186">
        <f t="shared" si="181"/>
        <v>0</v>
      </c>
      <c r="Q718" s="186">
        <v>0</v>
      </c>
      <c r="R718" s="186">
        <f t="shared" si="182"/>
        <v>0</v>
      </c>
      <c r="S718" s="186">
        <v>0</v>
      </c>
      <c r="T718" s="187">
        <f t="shared" si="183"/>
        <v>0</v>
      </c>
      <c r="AR718" s="25" t="s">
        <v>337</v>
      </c>
      <c r="AT718" s="25" t="s">
        <v>287</v>
      </c>
      <c r="AU718" s="25" t="s">
        <v>330</v>
      </c>
      <c r="AY718" s="25" t="s">
        <v>285</v>
      </c>
      <c r="BE718" s="188">
        <f t="shared" si="184"/>
        <v>0</v>
      </c>
      <c r="BF718" s="188">
        <f t="shared" si="185"/>
        <v>0</v>
      </c>
      <c r="BG718" s="188">
        <f t="shared" si="186"/>
        <v>0</v>
      </c>
      <c r="BH718" s="188">
        <f t="shared" si="187"/>
        <v>0</v>
      </c>
      <c r="BI718" s="188">
        <f t="shared" si="188"/>
        <v>0</v>
      </c>
      <c r="BJ718" s="25" t="s">
        <v>82</v>
      </c>
      <c r="BK718" s="188">
        <f t="shared" si="189"/>
        <v>0</v>
      </c>
      <c r="BL718" s="25" t="s">
        <v>337</v>
      </c>
      <c r="BM718" s="25" t="s">
        <v>1647</v>
      </c>
    </row>
    <row r="719" spans="2:65" s="1" customFormat="1" ht="20.399999999999999" customHeight="1">
      <c r="B719" s="176"/>
      <c r="C719" s="177" t="s">
        <v>1648</v>
      </c>
      <c r="D719" s="177" t="s">
        <v>287</v>
      </c>
      <c r="E719" s="178" t="s">
        <v>1649</v>
      </c>
      <c r="F719" s="179" t="s">
        <v>1650</v>
      </c>
      <c r="G719" s="180" t="s">
        <v>494</v>
      </c>
      <c r="H719" s="181">
        <v>4</v>
      </c>
      <c r="I719" s="182"/>
      <c r="J719" s="183">
        <f t="shared" si="180"/>
        <v>0</v>
      </c>
      <c r="K719" s="403" t="s">
        <v>5588</v>
      </c>
      <c r="L719" s="42"/>
      <c r="M719" s="184" t="s">
        <v>5</v>
      </c>
      <c r="N719" s="185" t="s">
        <v>45</v>
      </c>
      <c r="O719" s="43"/>
      <c r="P719" s="186">
        <f t="shared" si="181"/>
        <v>0</v>
      </c>
      <c r="Q719" s="186">
        <v>0</v>
      </c>
      <c r="R719" s="186">
        <f t="shared" si="182"/>
        <v>0</v>
      </c>
      <c r="S719" s="186">
        <v>0</v>
      </c>
      <c r="T719" s="187">
        <f t="shared" si="183"/>
        <v>0</v>
      </c>
      <c r="AR719" s="25" t="s">
        <v>337</v>
      </c>
      <c r="AT719" s="25" t="s">
        <v>287</v>
      </c>
      <c r="AU719" s="25" t="s">
        <v>330</v>
      </c>
      <c r="AY719" s="25" t="s">
        <v>285</v>
      </c>
      <c r="BE719" s="188">
        <f t="shared" si="184"/>
        <v>0</v>
      </c>
      <c r="BF719" s="188">
        <f t="shared" si="185"/>
        <v>0</v>
      </c>
      <c r="BG719" s="188">
        <f t="shared" si="186"/>
        <v>0</v>
      </c>
      <c r="BH719" s="188">
        <f t="shared" si="187"/>
        <v>0</v>
      </c>
      <c r="BI719" s="188">
        <f t="shared" si="188"/>
        <v>0</v>
      </c>
      <c r="BJ719" s="25" t="s">
        <v>82</v>
      </c>
      <c r="BK719" s="188">
        <f t="shared" si="189"/>
        <v>0</v>
      </c>
      <c r="BL719" s="25" t="s">
        <v>337</v>
      </c>
      <c r="BM719" s="25" t="s">
        <v>1651</v>
      </c>
    </row>
    <row r="720" spans="2:65" s="1" customFormat="1" ht="20.399999999999999" customHeight="1">
      <c r="B720" s="176"/>
      <c r="C720" s="177" t="s">
        <v>1652</v>
      </c>
      <c r="D720" s="177" t="s">
        <v>287</v>
      </c>
      <c r="E720" s="178" t="s">
        <v>1653</v>
      </c>
      <c r="F720" s="179" t="s">
        <v>1654</v>
      </c>
      <c r="G720" s="180" t="s">
        <v>494</v>
      </c>
      <c r="H720" s="181">
        <v>4</v>
      </c>
      <c r="I720" s="182"/>
      <c r="J720" s="183">
        <f t="shared" si="180"/>
        <v>0</v>
      </c>
      <c r="K720" s="403" t="s">
        <v>5588</v>
      </c>
      <c r="L720" s="42"/>
      <c r="M720" s="184" t="s">
        <v>5</v>
      </c>
      <c r="N720" s="185" t="s">
        <v>45</v>
      </c>
      <c r="O720" s="43"/>
      <c r="P720" s="186">
        <f t="shared" si="181"/>
        <v>0</v>
      </c>
      <c r="Q720" s="186">
        <v>0</v>
      </c>
      <c r="R720" s="186">
        <f t="shared" si="182"/>
        <v>0</v>
      </c>
      <c r="S720" s="186">
        <v>0</v>
      </c>
      <c r="T720" s="187">
        <f t="shared" si="183"/>
        <v>0</v>
      </c>
      <c r="AR720" s="25" t="s">
        <v>337</v>
      </c>
      <c r="AT720" s="25" t="s">
        <v>287</v>
      </c>
      <c r="AU720" s="25" t="s">
        <v>330</v>
      </c>
      <c r="AY720" s="25" t="s">
        <v>285</v>
      </c>
      <c r="BE720" s="188">
        <f t="shared" si="184"/>
        <v>0</v>
      </c>
      <c r="BF720" s="188">
        <f t="shared" si="185"/>
        <v>0</v>
      </c>
      <c r="BG720" s="188">
        <f t="shared" si="186"/>
        <v>0</v>
      </c>
      <c r="BH720" s="188">
        <f t="shared" si="187"/>
        <v>0</v>
      </c>
      <c r="BI720" s="188">
        <f t="shared" si="188"/>
        <v>0</v>
      </c>
      <c r="BJ720" s="25" t="s">
        <v>82</v>
      </c>
      <c r="BK720" s="188">
        <f t="shared" si="189"/>
        <v>0</v>
      </c>
      <c r="BL720" s="25" t="s">
        <v>337</v>
      </c>
      <c r="BM720" s="25" t="s">
        <v>1655</v>
      </c>
    </row>
    <row r="721" spans="2:65" s="1" customFormat="1" ht="20.399999999999999" customHeight="1">
      <c r="B721" s="176"/>
      <c r="C721" s="177" t="s">
        <v>1656</v>
      </c>
      <c r="D721" s="177" t="s">
        <v>287</v>
      </c>
      <c r="E721" s="178" t="s">
        <v>1657</v>
      </c>
      <c r="F721" s="179" t="s">
        <v>1658</v>
      </c>
      <c r="G721" s="180" t="s">
        <v>494</v>
      </c>
      <c r="H721" s="181">
        <v>24</v>
      </c>
      <c r="I721" s="182"/>
      <c r="J721" s="183">
        <f t="shared" si="180"/>
        <v>0</v>
      </c>
      <c r="K721" s="403" t="s">
        <v>5588</v>
      </c>
      <c r="L721" s="42"/>
      <c r="M721" s="184" t="s">
        <v>5</v>
      </c>
      <c r="N721" s="185" t="s">
        <v>45</v>
      </c>
      <c r="O721" s="43"/>
      <c r="P721" s="186">
        <f t="shared" si="181"/>
        <v>0</v>
      </c>
      <c r="Q721" s="186">
        <v>0</v>
      </c>
      <c r="R721" s="186">
        <f t="shared" si="182"/>
        <v>0</v>
      </c>
      <c r="S721" s="186">
        <v>0</v>
      </c>
      <c r="T721" s="187">
        <f t="shared" si="183"/>
        <v>0</v>
      </c>
      <c r="AR721" s="25" t="s">
        <v>337</v>
      </c>
      <c r="AT721" s="25" t="s">
        <v>287</v>
      </c>
      <c r="AU721" s="25" t="s">
        <v>330</v>
      </c>
      <c r="AY721" s="25" t="s">
        <v>285</v>
      </c>
      <c r="BE721" s="188">
        <f t="shared" si="184"/>
        <v>0</v>
      </c>
      <c r="BF721" s="188">
        <f t="shared" si="185"/>
        <v>0</v>
      </c>
      <c r="BG721" s="188">
        <f t="shared" si="186"/>
        <v>0</v>
      </c>
      <c r="BH721" s="188">
        <f t="shared" si="187"/>
        <v>0</v>
      </c>
      <c r="BI721" s="188">
        <f t="shared" si="188"/>
        <v>0</v>
      </c>
      <c r="BJ721" s="25" t="s">
        <v>82</v>
      </c>
      <c r="BK721" s="188">
        <f t="shared" si="189"/>
        <v>0</v>
      </c>
      <c r="BL721" s="25" t="s">
        <v>337</v>
      </c>
      <c r="BM721" s="25" t="s">
        <v>1659</v>
      </c>
    </row>
    <row r="722" spans="2:65" s="1" customFormat="1" ht="20.399999999999999" customHeight="1">
      <c r="B722" s="176"/>
      <c r="C722" s="177" t="s">
        <v>1660</v>
      </c>
      <c r="D722" s="177" t="s">
        <v>287</v>
      </c>
      <c r="E722" s="178" t="s">
        <v>1661</v>
      </c>
      <c r="F722" s="179" t="s">
        <v>1662</v>
      </c>
      <c r="G722" s="180" t="s">
        <v>494</v>
      </c>
      <c r="H722" s="181">
        <v>71</v>
      </c>
      <c r="I722" s="182"/>
      <c r="J722" s="183">
        <f t="shared" si="180"/>
        <v>0</v>
      </c>
      <c r="K722" s="403" t="s">
        <v>5588</v>
      </c>
      <c r="L722" s="42"/>
      <c r="M722" s="184" t="s">
        <v>5</v>
      </c>
      <c r="N722" s="185" t="s">
        <v>45</v>
      </c>
      <c r="O722" s="43"/>
      <c r="P722" s="186">
        <f t="shared" si="181"/>
        <v>0</v>
      </c>
      <c r="Q722" s="186">
        <v>0</v>
      </c>
      <c r="R722" s="186">
        <f t="shared" si="182"/>
        <v>0</v>
      </c>
      <c r="S722" s="186">
        <v>0</v>
      </c>
      <c r="T722" s="187">
        <f t="shared" si="183"/>
        <v>0</v>
      </c>
      <c r="AR722" s="25" t="s">
        <v>337</v>
      </c>
      <c r="AT722" s="25" t="s">
        <v>287</v>
      </c>
      <c r="AU722" s="25" t="s">
        <v>330</v>
      </c>
      <c r="AY722" s="25" t="s">
        <v>285</v>
      </c>
      <c r="BE722" s="188">
        <f t="shared" si="184"/>
        <v>0</v>
      </c>
      <c r="BF722" s="188">
        <f t="shared" si="185"/>
        <v>0</v>
      </c>
      <c r="BG722" s="188">
        <f t="shared" si="186"/>
        <v>0</v>
      </c>
      <c r="BH722" s="188">
        <f t="shared" si="187"/>
        <v>0</v>
      </c>
      <c r="BI722" s="188">
        <f t="shared" si="188"/>
        <v>0</v>
      </c>
      <c r="BJ722" s="25" t="s">
        <v>82</v>
      </c>
      <c r="BK722" s="188">
        <f t="shared" si="189"/>
        <v>0</v>
      </c>
      <c r="BL722" s="25" t="s">
        <v>337</v>
      </c>
      <c r="BM722" s="25" t="s">
        <v>1663</v>
      </c>
    </row>
    <row r="723" spans="2:65" s="1" customFormat="1" ht="20.399999999999999" customHeight="1">
      <c r="B723" s="176"/>
      <c r="C723" s="177" t="s">
        <v>1664</v>
      </c>
      <c r="D723" s="177" t="s">
        <v>287</v>
      </c>
      <c r="E723" s="178" t="s">
        <v>1665</v>
      </c>
      <c r="F723" s="179" t="s">
        <v>1666</v>
      </c>
      <c r="G723" s="180" t="s">
        <v>494</v>
      </c>
      <c r="H723" s="181">
        <v>12</v>
      </c>
      <c r="I723" s="182"/>
      <c r="J723" s="183">
        <f t="shared" si="180"/>
        <v>0</v>
      </c>
      <c r="K723" s="403" t="s">
        <v>5588</v>
      </c>
      <c r="L723" s="42"/>
      <c r="M723" s="184" t="s">
        <v>5</v>
      </c>
      <c r="N723" s="185" t="s">
        <v>45</v>
      </c>
      <c r="O723" s="43"/>
      <c r="P723" s="186">
        <f t="shared" si="181"/>
        <v>0</v>
      </c>
      <c r="Q723" s="186">
        <v>0</v>
      </c>
      <c r="R723" s="186">
        <f t="shared" si="182"/>
        <v>0</v>
      </c>
      <c r="S723" s="186">
        <v>0</v>
      </c>
      <c r="T723" s="187">
        <f t="shared" si="183"/>
        <v>0</v>
      </c>
      <c r="AR723" s="25" t="s">
        <v>337</v>
      </c>
      <c r="AT723" s="25" t="s">
        <v>287</v>
      </c>
      <c r="AU723" s="25" t="s">
        <v>330</v>
      </c>
      <c r="AY723" s="25" t="s">
        <v>285</v>
      </c>
      <c r="BE723" s="188">
        <f t="shared" si="184"/>
        <v>0</v>
      </c>
      <c r="BF723" s="188">
        <f t="shared" si="185"/>
        <v>0</v>
      </c>
      <c r="BG723" s="188">
        <f t="shared" si="186"/>
        <v>0</v>
      </c>
      <c r="BH723" s="188">
        <f t="shared" si="187"/>
        <v>0</v>
      </c>
      <c r="BI723" s="188">
        <f t="shared" si="188"/>
        <v>0</v>
      </c>
      <c r="BJ723" s="25" t="s">
        <v>82</v>
      </c>
      <c r="BK723" s="188">
        <f t="shared" si="189"/>
        <v>0</v>
      </c>
      <c r="BL723" s="25" t="s">
        <v>337</v>
      </c>
      <c r="BM723" s="25" t="s">
        <v>1667</v>
      </c>
    </row>
    <row r="724" spans="2:65" s="1" customFormat="1" ht="20.399999999999999" customHeight="1">
      <c r="B724" s="176"/>
      <c r="C724" s="177" t="s">
        <v>1668</v>
      </c>
      <c r="D724" s="177" t="s">
        <v>287</v>
      </c>
      <c r="E724" s="178" t="s">
        <v>1669</v>
      </c>
      <c r="F724" s="179" t="s">
        <v>1670</v>
      </c>
      <c r="G724" s="180" t="s">
        <v>494</v>
      </c>
      <c r="H724" s="181">
        <v>1</v>
      </c>
      <c r="I724" s="182"/>
      <c r="J724" s="183">
        <f t="shared" si="180"/>
        <v>0</v>
      </c>
      <c r="K724" s="403" t="s">
        <v>5588</v>
      </c>
      <c r="L724" s="42"/>
      <c r="M724" s="184" t="s">
        <v>5</v>
      </c>
      <c r="N724" s="185" t="s">
        <v>45</v>
      </c>
      <c r="O724" s="43"/>
      <c r="P724" s="186">
        <f t="shared" si="181"/>
        <v>0</v>
      </c>
      <c r="Q724" s="186">
        <v>0</v>
      </c>
      <c r="R724" s="186">
        <f t="shared" si="182"/>
        <v>0</v>
      </c>
      <c r="S724" s="186">
        <v>0</v>
      </c>
      <c r="T724" s="187">
        <f t="shared" si="183"/>
        <v>0</v>
      </c>
      <c r="AR724" s="25" t="s">
        <v>337</v>
      </c>
      <c r="AT724" s="25" t="s">
        <v>287</v>
      </c>
      <c r="AU724" s="25" t="s">
        <v>330</v>
      </c>
      <c r="AY724" s="25" t="s">
        <v>285</v>
      </c>
      <c r="BE724" s="188">
        <f t="shared" si="184"/>
        <v>0</v>
      </c>
      <c r="BF724" s="188">
        <f t="shared" si="185"/>
        <v>0</v>
      </c>
      <c r="BG724" s="188">
        <f t="shared" si="186"/>
        <v>0</v>
      </c>
      <c r="BH724" s="188">
        <f t="shared" si="187"/>
        <v>0</v>
      </c>
      <c r="BI724" s="188">
        <f t="shared" si="188"/>
        <v>0</v>
      </c>
      <c r="BJ724" s="25" t="s">
        <v>82</v>
      </c>
      <c r="BK724" s="188">
        <f t="shared" si="189"/>
        <v>0</v>
      </c>
      <c r="BL724" s="25" t="s">
        <v>337</v>
      </c>
      <c r="BM724" s="25" t="s">
        <v>1671</v>
      </c>
    </row>
    <row r="725" spans="2:65" s="1" customFormat="1" ht="20.399999999999999" customHeight="1">
      <c r="B725" s="176"/>
      <c r="C725" s="177" t="s">
        <v>1672</v>
      </c>
      <c r="D725" s="177" t="s">
        <v>287</v>
      </c>
      <c r="E725" s="178" t="s">
        <v>1673</v>
      </c>
      <c r="F725" s="179" t="s">
        <v>1674</v>
      </c>
      <c r="G725" s="180" t="s">
        <v>494</v>
      </c>
      <c r="H725" s="181">
        <v>1</v>
      </c>
      <c r="I725" s="182"/>
      <c r="J725" s="183">
        <f t="shared" si="180"/>
        <v>0</v>
      </c>
      <c r="K725" s="403" t="s">
        <v>5588</v>
      </c>
      <c r="L725" s="42"/>
      <c r="M725" s="184" t="s">
        <v>5</v>
      </c>
      <c r="N725" s="185" t="s">
        <v>45</v>
      </c>
      <c r="O725" s="43"/>
      <c r="P725" s="186">
        <f t="shared" si="181"/>
        <v>0</v>
      </c>
      <c r="Q725" s="186">
        <v>0</v>
      </c>
      <c r="R725" s="186">
        <f t="shared" si="182"/>
        <v>0</v>
      </c>
      <c r="S725" s="186">
        <v>0</v>
      </c>
      <c r="T725" s="187">
        <f t="shared" si="183"/>
        <v>0</v>
      </c>
      <c r="AR725" s="25" t="s">
        <v>337</v>
      </c>
      <c r="AT725" s="25" t="s">
        <v>287</v>
      </c>
      <c r="AU725" s="25" t="s">
        <v>330</v>
      </c>
      <c r="AY725" s="25" t="s">
        <v>285</v>
      </c>
      <c r="BE725" s="188">
        <f t="shared" si="184"/>
        <v>0</v>
      </c>
      <c r="BF725" s="188">
        <f t="shared" si="185"/>
        <v>0</v>
      </c>
      <c r="BG725" s="188">
        <f t="shared" si="186"/>
        <v>0</v>
      </c>
      <c r="BH725" s="188">
        <f t="shared" si="187"/>
        <v>0</v>
      </c>
      <c r="BI725" s="188">
        <f t="shared" si="188"/>
        <v>0</v>
      </c>
      <c r="BJ725" s="25" t="s">
        <v>82</v>
      </c>
      <c r="BK725" s="188">
        <f t="shared" si="189"/>
        <v>0</v>
      </c>
      <c r="BL725" s="25" t="s">
        <v>337</v>
      </c>
      <c r="BM725" s="25" t="s">
        <v>1675</v>
      </c>
    </row>
    <row r="726" spans="2:65" s="1" customFormat="1" ht="20.399999999999999" customHeight="1">
      <c r="B726" s="176"/>
      <c r="C726" s="177" t="s">
        <v>1676</v>
      </c>
      <c r="D726" s="177" t="s">
        <v>287</v>
      </c>
      <c r="E726" s="178" t="s">
        <v>1677</v>
      </c>
      <c r="F726" s="179" t="s">
        <v>1678</v>
      </c>
      <c r="G726" s="180" t="s">
        <v>494</v>
      </c>
      <c r="H726" s="181">
        <v>7</v>
      </c>
      <c r="I726" s="182"/>
      <c r="J726" s="183">
        <f t="shared" si="180"/>
        <v>0</v>
      </c>
      <c r="K726" s="403" t="s">
        <v>5588</v>
      </c>
      <c r="L726" s="42"/>
      <c r="M726" s="184" t="s">
        <v>5</v>
      </c>
      <c r="N726" s="185" t="s">
        <v>45</v>
      </c>
      <c r="O726" s="43"/>
      <c r="P726" s="186">
        <f t="shared" si="181"/>
        <v>0</v>
      </c>
      <c r="Q726" s="186">
        <v>0</v>
      </c>
      <c r="R726" s="186">
        <f t="shared" si="182"/>
        <v>0</v>
      </c>
      <c r="S726" s="186">
        <v>0</v>
      </c>
      <c r="T726" s="187">
        <f t="shared" si="183"/>
        <v>0</v>
      </c>
      <c r="AR726" s="25" t="s">
        <v>337</v>
      </c>
      <c r="AT726" s="25" t="s">
        <v>287</v>
      </c>
      <c r="AU726" s="25" t="s">
        <v>330</v>
      </c>
      <c r="AY726" s="25" t="s">
        <v>285</v>
      </c>
      <c r="BE726" s="188">
        <f t="shared" si="184"/>
        <v>0</v>
      </c>
      <c r="BF726" s="188">
        <f t="shared" si="185"/>
        <v>0</v>
      </c>
      <c r="BG726" s="188">
        <f t="shared" si="186"/>
        <v>0</v>
      </c>
      <c r="BH726" s="188">
        <f t="shared" si="187"/>
        <v>0</v>
      </c>
      <c r="BI726" s="188">
        <f t="shared" si="188"/>
        <v>0</v>
      </c>
      <c r="BJ726" s="25" t="s">
        <v>82</v>
      </c>
      <c r="BK726" s="188">
        <f t="shared" si="189"/>
        <v>0</v>
      </c>
      <c r="BL726" s="25" t="s">
        <v>337</v>
      </c>
      <c r="BM726" s="25" t="s">
        <v>1679</v>
      </c>
    </row>
    <row r="727" spans="2:65" s="1" customFormat="1" ht="20.399999999999999" customHeight="1">
      <c r="B727" s="176"/>
      <c r="C727" s="177" t="s">
        <v>1680</v>
      </c>
      <c r="D727" s="177" t="s">
        <v>287</v>
      </c>
      <c r="E727" s="178" t="s">
        <v>1681</v>
      </c>
      <c r="F727" s="179" t="s">
        <v>1682</v>
      </c>
      <c r="G727" s="180" t="s">
        <v>494</v>
      </c>
      <c r="H727" s="181">
        <v>14</v>
      </c>
      <c r="I727" s="182"/>
      <c r="J727" s="183">
        <f t="shared" si="180"/>
        <v>0</v>
      </c>
      <c r="K727" s="403" t="s">
        <v>5588</v>
      </c>
      <c r="L727" s="42"/>
      <c r="M727" s="184" t="s">
        <v>5</v>
      </c>
      <c r="N727" s="185" t="s">
        <v>45</v>
      </c>
      <c r="O727" s="43"/>
      <c r="P727" s="186">
        <f t="shared" si="181"/>
        <v>0</v>
      </c>
      <c r="Q727" s="186">
        <v>0</v>
      </c>
      <c r="R727" s="186">
        <f t="shared" si="182"/>
        <v>0</v>
      </c>
      <c r="S727" s="186">
        <v>0</v>
      </c>
      <c r="T727" s="187">
        <f t="shared" si="183"/>
        <v>0</v>
      </c>
      <c r="AR727" s="25" t="s">
        <v>337</v>
      </c>
      <c r="AT727" s="25" t="s">
        <v>287</v>
      </c>
      <c r="AU727" s="25" t="s">
        <v>330</v>
      </c>
      <c r="AY727" s="25" t="s">
        <v>285</v>
      </c>
      <c r="BE727" s="188">
        <f t="shared" si="184"/>
        <v>0</v>
      </c>
      <c r="BF727" s="188">
        <f t="shared" si="185"/>
        <v>0</v>
      </c>
      <c r="BG727" s="188">
        <f t="shared" si="186"/>
        <v>0</v>
      </c>
      <c r="BH727" s="188">
        <f t="shared" si="187"/>
        <v>0</v>
      </c>
      <c r="BI727" s="188">
        <f t="shared" si="188"/>
        <v>0</v>
      </c>
      <c r="BJ727" s="25" t="s">
        <v>82</v>
      </c>
      <c r="BK727" s="188">
        <f t="shared" si="189"/>
        <v>0</v>
      </c>
      <c r="BL727" s="25" t="s">
        <v>337</v>
      </c>
      <c r="BM727" s="25" t="s">
        <v>1683</v>
      </c>
    </row>
    <row r="728" spans="2:65" s="1" customFormat="1" ht="20.399999999999999" customHeight="1">
      <c r="B728" s="176"/>
      <c r="C728" s="177" t="s">
        <v>1684</v>
      </c>
      <c r="D728" s="177" t="s">
        <v>287</v>
      </c>
      <c r="E728" s="178" t="s">
        <v>1685</v>
      </c>
      <c r="F728" s="179" t="s">
        <v>1686</v>
      </c>
      <c r="G728" s="180" t="s">
        <v>494</v>
      </c>
      <c r="H728" s="181">
        <v>1</v>
      </c>
      <c r="I728" s="182"/>
      <c r="J728" s="183">
        <f t="shared" si="180"/>
        <v>0</v>
      </c>
      <c r="K728" s="403" t="s">
        <v>5588</v>
      </c>
      <c r="L728" s="42"/>
      <c r="M728" s="184" t="s">
        <v>5</v>
      </c>
      <c r="N728" s="185" t="s">
        <v>45</v>
      </c>
      <c r="O728" s="43"/>
      <c r="P728" s="186">
        <f t="shared" si="181"/>
        <v>0</v>
      </c>
      <c r="Q728" s="186">
        <v>0</v>
      </c>
      <c r="R728" s="186">
        <f t="shared" si="182"/>
        <v>0</v>
      </c>
      <c r="S728" s="186">
        <v>0</v>
      </c>
      <c r="T728" s="187">
        <f t="shared" si="183"/>
        <v>0</v>
      </c>
      <c r="AR728" s="25" t="s">
        <v>337</v>
      </c>
      <c r="AT728" s="25" t="s">
        <v>287</v>
      </c>
      <c r="AU728" s="25" t="s">
        <v>330</v>
      </c>
      <c r="AY728" s="25" t="s">
        <v>285</v>
      </c>
      <c r="BE728" s="188">
        <f t="shared" si="184"/>
        <v>0</v>
      </c>
      <c r="BF728" s="188">
        <f t="shared" si="185"/>
        <v>0</v>
      </c>
      <c r="BG728" s="188">
        <f t="shared" si="186"/>
        <v>0</v>
      </c>
      <c r="BH728" s="188">
        <f t="shared" si="187"/>
        <v>0</v>
      </c>
      <c r="BI728" s="188">
        <f t="shared" si="188"/>
        <v>0</v>
      </c>
      <c r="BJ728" s="25" t="s">
        <v>82</v>
      </c>
      <c r="BK728" s="188">
        <f t="shared" si="189"/>
        <v>0</v>
      </c>
      <c r="BL728" s="25" t="s">
        <v>337</v>
      </c>
      <c r="BM728" s="25" t="s">
        <v>1687</v>
      </c>
    </row>
    <row r="729" spans="2:65" s="1" customFormat="1" ht="20.399999999999999" customHeight="1">
      <c r="B729" s="176"/>
      <c r="C729" s="177" t="s">
        <v>1688</v>
      </c>
      <c r="D729" s="177" t="s">
        <v>287</v>
      </c>
      <c r="E729" s="178" t="s">
        <v>1689</v>
      </c>
      <c r="F729" s="179" t="s">
        <v>1690</v>
      </c>
      <c r="G729" s="180" t="s">
        <v>494</v>
      </c>
      <c r="H729" s="181">
        <v>1</v>
      </c>
      <c r="I729" s="182"/>
      <c r="J729" s="183">
        <f t="shared" si="180"/>
        <v>0</v>
      </c>
      <c r="K729" s="403" t="s">
        <v>5588</v>
      </c>
      <c r="L729" s="42"/>
      <c r="M729" s="184" t="s">
        <v>5</v>
      </c>
      <c r="N729" s="185" t="s">
        <v>45</v>
      </c>
      <c r="O729" s="43"/>
      <c r="P729" s="186">
        <f t="shared" si="181"/>
        <v>0</v>
      </c>
      <c r="Q729" s="186">
        <v>0</v>
      </c>
      <c r="R729" s="186">
        <f t="shared" si="182"/>
        <v>0</v>
      </c>
      <c r="S729" s="186">
        <v>0</v>
      </c>
      <c r="T729" s="187">
        <f t="shared" si="183"/>
        <v>0</v>
      </c>
      <c r="AR729" s="25" t="s">
        <v>337</v>
      </c>
      <c r="AT729" s="25" t="s">
        <v>287</v>
      </c>
      <c r="AU729" s="25" t="s">
        <v>330</v>
      </c>
      <c r="AY729" s="25" t="s">
        <v>285</v>
      </c>
      <c r="BE729" s="188">
        <f t="shared" si="184"/>
        <v>0</v>
      </c>
      <c r="BF729" s="188">
        <f t="shared" si="185"/>
        <v>0</v>
      </c>
      <c r="BG729" s="188">
        <f t="shared" si="186"/>
        <v>0</v>
      </c>
      <c r="BH729" s="188">
        <f t="shared" si="187"/>
        <v>0</v>
      </c>
      <c r="BI729" s="188">
        <f t="shared" si="188"/>
        <v>0</v>
      </c>
      <c r="BJ729" s="25" t="s">
        <v>82</v>
      </c>
      <c r="BK729" s="188">
        <f t="shared" si="189"/>
        <v>0</v>
      </c>
      <c r="BL729" s="25" t="s">
        <v>337</v>
      </c>
      <c r="BM729" s="25" t="s">
        <v>1691</v>
      </c>
    </row>
    <row r="730" spans="2:65" s="1" customFormat="1" ht="20.399999999999999" customHeight="1">
      <c r="B730" s="176"/>
      <c r="C730" s="177" t="s">
        <v>1692</v>
      </c>
      <c r="D730" s="177" t="s">
        <v>287</v>
      </c>
      <c r="E730" s="178" t="s">
        <v>1693</v>
      </c>
      <c r="F730" s="179" t="s">
        <v>1694</v>
      </c>
      <c r="G730" s="180" t="s">
        <v>494</v>
      </c>
      <c r="H730" s="181">
        <v>1</v>
      </c>
      <c r="I730" s="182"/>
      <c r="J730" s="183">
        <f t="shared" si="180"/>
        <v>0</v>
      </c>
      <c r="K730" s="403" t="s">
        <v>5588</v>
      </c>
      <c r="L730" s="42"/>
      <c r="M730" s="184" t="s">
        <v>5</v>
      </c>
      <c r="N730" s="185" t="s">
        <v>45</v>
      </c>
      <c r="O730" s="43"/>
      <c r="P730" s="186">
        <f t="shared" si="181"/>
        <v>0</v>
      </c>
      <c r="Q730" s="186">
        <v>0</v>
      </c>
      <c r="R730" s="186">
        <f t="shared" si="182"/>
        <v>0</v>
      </c>
      <c r="S730" s="186">
        <v>0</v>
      </c>
      <c r="T730" s="187">
        <f t="shared" si="183"/>
        <v>0</v>
      </c>
      <c r="AR730" s="25" t="s">
        <v>337</v>
      </c>
      <c r="AT730" s="25" t="s">
        <v>287</v>
      </c>
      <c r="AU730" s="25" t="s">
        <v>330</v>
      </c>
      <c r="AY730" s="25" t="s">
        <v>285</v>
      </c>
      <c r="BE730" s="188">
        <f t="shared" si="184"/>
        <v>0</v>
      </c>
      <c r="BF730" s="188">
        <f t="shared" si="185"/>
        <v>0</v>
      </c>
      <c r="BG730" s="188">
        <f t="shared" si="186"/>
        <v>0</v>
      </c>
      <c r="BH730" s="188">
        <f t="shared" si="187"/>
        <v>0</v>
      </c>
      <c r="BI730" s="188">
        <f t="shared" si="188"/>
        <v>0</v>
      </c>
      <c r="BJ730" s="25" t="s">
        <v>82</v>
      </c>
      <c r="BK730" s="188">
        <f t="shared" si="189"/>
        <v>0</v>
      </c>
      <c r="BL730" s="25" t="s">
        <v>337</v>
      </c>
      <c r="BM730" s="25" t="s">
        <v>1695</v>
      </c>
    </row>
    <row r="731" spans="2:65" s="1" customFormat="1" ht="20.399999999999999" customHeight="1">
      <c r="B731" s="176"/>
      <c r="C731" s="177" t="s">
        <v>1696</v>
      </c>
      <c r="D731" s="177" t="s">
        <v>287</v>
      </c>
      <c r="E731" s="178" t="s">
        <v>1697</v>
      </c>
      <c r="F731" s="179" t="s">
        <v>1698</v>
      </c>
      <c r="G731" s="180" t="s">
        <v>494</v>
      </c>
      <c r="H731" s="181">
        <v>4</v>
      </c>
      <c r="I731" s="182"/>
      <c r="J731" s="183">
        <f t="shared" si="180"/>
        <v>0</v>
      </c>
      <c r="K731" s="403" t="s">
        <v>5588</v>
      </c>
      <c r="L731" s="42"/>
      <c r="M731" s="184" t="s">
        <v>5</v>
      </c>
      <c r="N731" s="185" t="s">
        <v>45</v>
      </c>
      <c r="O731" s="43"/>
      <c r="P731" s="186">
        <f t="shared" si="181"/>
        <v>0</v>
      </c>
      <c r="Q731" s="186">
        <v>0</v>
      </c>
      <c r="R731" s="186">
        <f t="shared" si="182"/>
        <v>0</v>
      </c>
      <c r="S731" s="186">
        <v>0</v>
      </c>
      <c r="T731" s="187">
        <f t="shared" si="183"/>
        <v>0</v>
      </c>
      <c r="AR731" s="25" t="s">
        <v>337</v>
      </c>
      <c r="AT731" s="25" t="s">
        <v>287</v>
      </c>
      <c r="AU731" s="25" t="s">
        <v>330</v>
      </c>
      <c r="AY731" s="25" t="s">
        <v>285</v>
      </c>
      <c r="BE731" s="188">
        <f t="shared" si="184"/>
        <v>0</v>
      </c>
      <c r="BF731" s="188">
        <f t="shared" si="185"/>
        <v>0</v>
      </c>
      <c r="BG731" s="188">
        <f t="shared" si="186"/>
        <v>0</v>
      </c>
      <c r="BH731" s="188">
        <f t="shared" si="187"/>
        <v>0</v>
      </c>
      <c r="BI731" s="188">
        <f t="shared" si="188"/>
        <v>0</v>
      </c>
      <c r="BJ731" s="25" t="s">
        <v>82</v>
      </c>
      <c r="BK731" s="188">
        <f t="shared" si="189"/>
        <v>0</v>
      </c>
      <c r="BL731" s="25" t="s">
        <v>337</v>
      </c>
      <c r="BM731" s="25" t="s">
        <v>1699</v>
      </c>
    </row>
    <row r="732" spans="2:65" s="1" customFormat="1" ht="20.399999999999999" customHeight="1">
      <c r="B732" s="176"/>
      <c r="C732" s="177" t="s">
        <v>1700</v>
      </c>
      <c r="D732" s="177" t="s">
        <v>287</v>
      </c>
      <c r="E732" s="178" t="s">
        <v>1701</v>
      </c>
      <c r="F732" s="179" t="s">
        <v>1572</v>
      </c>
      <c r="G732" s="180" t="s">
        <v>494</v>
      </c>
      <c r="H732" s="181">
        <v>100</v>
      </c>
      <c r="I732" s="182"/>
      <c r="J732" s="183">
        <f t="shared" si="180"/>
        <v>0</v>
      </c>
      <c r="K732" s="403" t="s">
        <v>5588</v>
      </c>
      <c r="L732" s="42"/>
      <c r="M732" s="184" t="s">
        <v>5</v>
      </c>
      <c r="N732" s="185" t="s">
        <v>45</v>
      </c>
      <c r="O732" s="43"/>
      <c r="P732" s="186">
        <f t="shared" si="181"/>
        <v>0</v>
      </c>
      <c r="Q732" s="186">
        <v>0</v>
      </c>
      <c r="R732" s="186">
        <f t="shared" si="182"/>
        <v>0</v>
      </c>
      <c r="S732" s="186">
        <v>0</v>
      </c>
      <c r="T732" s="187">
        <f t="shared" si="183"/>
        <v>0</v>
      </c>
      <c r="AR732" s="25" t="s">
        <v>337</v>
      </c>
      <c r="AT732" s="25" t="s">
        <v>287</v>
      </c>
      <c r="AU732" s="25" t="s">
        <v>330</v>
      </c>
      <c r="AY732" s="25" t="s">
        <v>285</v>
      </c>
      <c r="BE732" s="188">
        <f t="shared" si="184"/>
        <v>0</v>
      </c>
      <c r="BF732" s="188">
        <f t="shared" si="185"/>
        <v>0</v>
      </c>
      <c r="BG732" s="188">
        <f t="shared" si="186"/>
        <v>0</v>
      </c>
      <c r="BH732" s="188">
        <f t="shared" si="187"/>
        <v>0</v>
      </c>
      <c r="BI732" s="188">
        <f t="shared" si="188"/>
        <v>0</v>
      </c>
      <c r="BJ732" s="25" t="s">
        <v>82</v>
      </c>
      <c r="BK732" s="188">
        <f t="shared" si="189"/>
        <v>0</v>
      </c>
      <c r="BL732" s="25" t="s">
        <v>337</v>
      </c>
      <c r="BM732" s="25" t="s">
        <v>1702</v>
      </c>
    </row>
    <row r="733" spans="2:65" s="1" customFormat="1" ht="20.399999999999999" customHeight="1">
      <c r="B733" s="176"/>
      <c r="C733" s="177" t="s">
        <v>1703</v>
      </c>
      <c r="D733" s="177" t="s">
        <v>287</v>
      </c>
      <c r="E733" s="178" t="s">
        <v>1704</v>
      </c>
      <c r="F733" s="179" t="s">
        <v>1705</v>
      </c>
      <c r="G733" s="180" t="s">
        <v>494</v>
      </c>
      <c r="H733" s="181">
        <v>10</v>
      </c>
      <c r="I733" s="182"/>
      <c r="J733" s="183">
        <f t="shared" si="180"/>
        <v>0</v>
      </c>
      <c r="K733" s="403" t="s">
        <v>5588</v>
      </c>
      <c r="L733" s="42"/>
      <c r="M733" s="184" t="s">
        <v>5</v>
      </c>
      <c r="N733" s="185" t="s">
        <v>45</v>
      </c>
      <c r="O733" s="43"/>
      <c r="P733" s="186">
        <f t="shared" si="181"/>
        <v>0</v>
      </c>
      <c r="Q733" s="186">
        <v>0</v>
      </c>
      <c r="R733" s="186">
        <f t="shared" si="182"/>
        <v>0</v>
      </c>
      <c r="S733" s="186">
        <v>0</v>
      </c>
      <c r="T733" s="187">
        <f t="shared" si="183"/>
        <v>0</v>
      </c>
      <c r="AR733" s="25" t="s">
        <v>337</v>
      </c>
      <c r="AT733" s="25" t="s">
        <v>287</v>
      </c>
      <c r="AU733" s="25" t="s">
        <v>330</v>
      </c>
      <c r="AY733" s="25" t="s">
        <v>285</v>
      </c>
      <c r="BE733" s="188">
        <f t="shared" si="184"/>
        <v>0</v>
      </c>
      <c r="BF733" s="188">
        <f t="shared" si="185"/>
        <v>0</v>
      </c>
      <c r="BG733" s="188">
        <f t="shared" si="186"/>
        <v>0</v>
      </c>
      <c r="BH733" s="188">
        <f t="shared" si="187"/>
        <v>0</v>
      </c>
      <c r="BI733" s="188">
        <f t="shared" si="188"/>
        <v>0</v>
      </c>
      <c r="BJ733" s="25" t="s">
        <v>82</v>
      </c>
      <c r="BK733" s="188">
        <f t="shared" si="189"/>
        <v>0</v>
      </c>
      <c r="BL733" s="25" t="s">
        <v>337</v>
      </c>
      <c r="BM733" s="25" t="s">
        <v>1706</v>
      </c>
    </row>
    <row r="734" spans="2:65" s="1" customFormat="1" ht="20.399999999999999" customHeight="1">
      <c r="B734" s="176"/>
      <c r="C734" s="177" t="s">
        <v>1707</v>
      </c>
      <c r="D734" s="177" t="s">
        <v>287</v>
      </c>
      <c r="E734" s="178" t="s">
        <v>1708</v>
      </c>
      <c r="F734" s="179" t="s">
        <v>1709</v>
      </c>
      <c r="G734" s="180" t="s">
        <v>494</v>
      </c>
      <c r="H734" s="181">
        <v>3</v>
      </c>
      <c r="I734" s="182"/>
      <c r="J734" s="183">
        <f t="shared" si="180"/>
        <v>0</v>
      </c>
      <c r="K734" s="403" t="s">
        <v>5588</v>
      </c>
      <c r="L734" s="42"/>
      <c r="M734" s="184" t="s">
        <v>5</v>
      </c>
      <c r="N734" s="185" t="s">
        <v>45</v>
      </c>
      <c r="O734" s="43"/>
      <c r="P734" s="186">
        <f t="shared" si="181"/>
        <v>0</v>
      </c>
      <c r="Q734" s="186">
        <v>0</v>
      </c>
      <c r="R734" s="186">
        <f t="shared" si="182"/>
        <v>0</v>
      </c>
      <c r="S734" s="186">
        <v>0</v>
      </c>
      <c r="T734" s="187">
        <f t="shared" si="183"/>
        <v>0</v>
      </c>
      <c r="AR734" s="25" t="s">
        <v>337</v>
      </c>
      <c r="AT734" s="25" t="s">
        <v>287</v>
      </c>
      <c r="AU734" s="25" t="s">
        <v>330</v>
      </c>
      <c r="AY734" s="25" t="s">
        <v>285</v>
      </c>
      <c r="BE734" s="188">
        <f t="shared" si="184"/>
        <v>0</v>
      </c>
      <c r="BF734" s="188">
        <f t="shared" si="185"/>
        <v>0</v>
      </c>
      <c r="BG734" s="188">
        <f t="shared" si="186"/>
        <v>0</v>
      </c>
      <c r="BH734" s="188">
        <f t="shared" si="187"/>
        <v>0</v>
      </c>
      <c r="BI734" s="188">
        <f t="shared" si="188"/>
        <v>0</v>
      </c>
      <c r="BJ734" s="25" t="s">
        <v>82</v>
      </c>
      <c r="BK734" s="188">
        <f t="shared" si="189"/>
        <v>0</v>
      </c>
      <c r="BL734" s="25" t="s">
        <v>337</v>
      </c>
      <c r="BM734" s="25" t="s">
        <v>1710</v>
      </c>
    </row>
    <row r="735" spans="2:65" s="1" customFormat="1" ht="20.399999999999999" customHeight="1">
      <c r="B735" s="176"/>
      <c r="C735" s="230" t="s">
        <v>1711</v>
      </c>
      <c r="D735" s="230" t="s">
        <v>757</v>
      </c>
      <c r="E735" s="231" t="s">
        <v>1712</v>
      </c>
      <c r="F735" s="232" t="s">
        <v>1713</v>
      </c>
      <c r="G735" s="233" t="s">
        <v>494</v>
      </c>
      <c r="H735" s="234">
        <v>1</v>
      </c>
      <c r="I735" s="235"/>
      <c r="J735" s="236">
        <f t="shared" si="180"/>
        <v>0</v>
      </c>
      <c r="K735" s="403" t="s">
        <v>5588</v>
      </c>
      <c r="L735" s="237"/>
      <c r="M735" s="238" t="s">
        <v>5</v>
      </c>
      <c r="N735" s="239" t="s">
        <v>45</v>
      </c>
      <c r="O735" s="43"/>
      <c r="P735" s="186">
        <f t="shared" si="181"/>
        <v>0</v>
      </c>
      <c r="Q735" s="186">
        <v>0</v>
      </c>
      <c r="R735" s="186">
        <f t="shared" si="182"/>
        <v>0</v>
      </c>
      <c r="S735" s="186">
        <v>0</v>
      </c>
      <c r="T735" s="187">
        <f t="shared" si="183"/>
        <v>0</v>
      </c>
      <c r="AR735" s="25" t="s">
        <v>401</v>
      </c>
      <c r="AT735" s="25" t="s">
        <v>757</v>
      </c>
      <c r="AU735" s="25" t="s">
        <v>330</v>
      </c>
      <c r="AY735" s="25" t="s">
        <v>285</v>
      </c>
      <c r="BE735" s="188">
        <f t="shared" si="184"/>
        <v>0</v>
      </c>
      <c r="BF735" s="188">
        <f t="shared" si="185"/>
        <v>0</v>
      </c>
      <c r="BG735" s="188">
        <f t="shared" si="186"/>
        <v>0</v>
      </c>
      <c r="BH735" s="188">
        <f t="shared" si="187"/>
        <v>0</v>
      </c>
      <c r="BI735" s="188">
        <f t="shared" si="188"/>
        <v>0</v>
      </c>
      <c r="BJ735" s="25" t="s">
        <v>82</v>
      </c>
      <c r="BK735" s="188">
        <f t="shared" si="189"/>
        <v>0</v>
      </c>
      <c r="BL735" s="25" t="s">
        <v>337</v>
      </c>
      <c r="BM735" s="25" t="s">
        <v>1714</v>
      </c>
    </row>
    <row r="736" spans="2:65" s="1" customFormat="1" ht="20.399999999999999" customHeight="1">
      <c r="B736" s="176"/>
      <c r="C736" s="230" t="s">
        <v>1715</v>
      </c>
      <c r="D736" s="230" t="s">
        <v>757</v>
      </c>
      <c r="E736" s="231" t="s">
        <v>1716</v>
      </c>
      <c r="F736" s="232" t="s">
        <v>1717</v>
      </c>
      <c r="G736" s="233" t="s">
        <v>1598</v>
      </c>
      <c r="H736" s="234">
        <v>1</v>
      </c>
      <c r="I736" s="235"/>
      <c r="J736" s="236">
        <f t="shared" si="180"/>
        <v>0</v>
      </c>
      <c r="K736" s="403" t="s">
        <v>5588</v>
      </c>
      <c r="L736" s="237"/>
      <c r="M736" s="238" t="s">
        <v>5</v>
      </c>
      <c r="N736" s="239" t="s">
        <v>45</v>
      </c>
      <c r="O736" s="43"/>
      <c r="P736" s="186">
        <f t="shared" si="181"/>
        <v>0</v>
      </c>
      <c r="Q736" s="186">
        <v>0</v>
      </c>
      <c r="R736" s="186">
        <f t="shared" si="182"/>
        <v>0</v>
      </c>
      <c r="S736" s="186">
        <v>0</v>
      </c>
      <c r="T736" s="187">
        <f t="shared" si="183"/>
        <v>0</v>
      </c>
      <c r="AR736" s="25" t="s">
        <v>401</v>
      </c>
      <c r="AT736" s="25" t="s">
        <v>757</v>
      </c>
      <c r="AU736" s="25" t="s">
        <v>330</v>
      </c>
      <c r="AY736" s="25" t="s">
        <v>285</v>
      </c>
      <c r="BE736" s="188">
        <f t="shared" si="184"/>
        <v>0</v>
      </c>
      <c r="BF736" s="188">
        <f t="shared" si="185"/>
        <v>0</v>
      </c>
      <c r="BG736" s="188">
        <f t="shared" si="186"/>
        <v>0</v>
      </c>
      <c r="BH736" s="188">
        <f t="shared" si="187"/>
        <v>0</v>
      </c>
      <c r="BI736" s="188">
        <f t="shared" si="188"/>
        <v>0</v>
      </c>
      <c r="BJ736" s="25" t="s">
        <v>82</v>
      </c>
      <c r="BK736" s="188">
        <f t="shared" si="189"/>
        <v>0</v>
      </c>
      <c r="BL736" s="25" t="s">
        <v>337</v>
      </c>
      <c r="BM736" s="25" t="s">
        <v>1718</v>
      </c>
    </row>
    <row r="737" spans="2:65" s="1" customFormat="1" ht="20.399999999999999" customHeight="1">
      <c r="B737" s="176"/>
      <c r="C737" s="230" t="s">
        <v>1719</v>
      </c>
      <c r="D737" s="230" t="s">
        <v>757</v>
      </c>
      <c r="E737" s="231" t="s">
        <v>1720</v>
      </c>
      <c r="F737" s="232" t="s">
        <v>1721</v>
      </c>
      <c r="G737" s="233" t="s">
        <v>494</v>
      </c>
      <c r="H737" s="234">
        <v>1</v>
      </c>
      <c r="I737" s="235"/>
      <c r="J737" s="236">
        <f t="shared" si="180"/>
        <v>0</v>
      </c>
      <c r="K737" s="403" t="s">
        <v>5588</v>
      </c>
      <c r="L737" s="237"/>
      <c r="M737" s="238" t="s">
        <v>5</v>
      </c>
      <c r="N737" s="239" t="s">
        <v>45</v>
      </c>
      <c r="O737" s="43"/>
      <c r="P737" s="186">
        <f t="shared" si="181"/>
        <v>0</v>
      </c>
      <c r="Q737" s="186">
        <v>0</v>
      </c>
      <c r="R737" s="186">
        <f t="shared" si="182"/>
        <v>0</v>
      </c>
      <c r="S737" s="186">
        <v>0</v>
      </c>
      <c r="T737" s="187">
        <f t="shared" si="183"/>
        <v>0</v>
      </c>
      <c r="AR737" s="25" t="s">
        <v>401</v>
      </c>
      <c r="AT737" s="25" t="s">
        <v>757</v>
      </c>
      <c r="AU737" s="25" t="s">
        <v>330</v>
      </c>
      <c r="AY737" s="25" t="s">
        <v>285</v>
      </c>
      <c r="BE737" s="188">
        <f t="shared" si="184"/>
        <v>0</v>
      </c>
      <c r="BF737" s="188">
        <f t="shared" si="185"/>
        <v>0</v>
      </c>
      <c r="BG737" s="188">
        <f t="shared" si="186"/>
        <v>0</v>
      </c>
      <c r="BH737" s="188">
        <f t="shared" si="187"/>
        <v>0</v>
      </c>
      <c r="BI737" s="188">
        <f t="shared" si="188"/>
        <v>0</v>
      </c>
      <c r="BJ737" s="25" t="s">
        <v>82</v>
      </c>
      <c r="BK737" s="188">
        <f t="shared" si="189"/>
        <v>0</v>
      </c>
      <c r="BL737" s="25" t="s">
        <v>337</v>
      </c>
      <c r="BM737" s="25" t="s">
        <v>1722</v>
      </c>
    </row>
    <row r="738" spans="2:65" s="1" customFormat="1" ht="20.399999999999999" customHeight="1">
      <c r="B738" s="176"/>
      <c r="C738" s="230" t="s">
        <v>1723</v>
      </c>
      <c r="D738" s="230" t="s">
        <v>757</v>
      </c>
      <c r="E738" s="231" t="s">
        <v>1724</v>
      </c>
      <c r="F738" s="232" t="s">
        <v>1725</v>
      </c>
      <c r="G738" s="233" t="s">
        <v>494</v>
      </c>
      <c r="H738" s="234">
        <v>1</v>
      </c>
      <c r="I738" s="235"/>
      <c r="J738" s="236">
        <f t="shared" ref="J738:J764" si="190">ROUND(I738*H738,2)</f>
        <v>0</v>
      </c>
      <c r="K738" s="403" t="s">
        <v>5588</v>
      </c>
      <c r="L738" s="237"/>
      <c r="M738" s="238" t="s">
        <v>5</v>
      </c>
      <c r="N738" s="239" t="s">
        <v>45</v>
      </c>
      <c r="O738" s="43"/>
      <c r="P738" s="186">
        <f t="shared" ref="P738:P764" si="191">O738*H738</f>
        <v>0</v>
      </c>
      <c r="Q738" s="186">
        <v>0</v>
      </c>
      <c r="R738" s="186">
        <f t="shared" ref="R738:R764" si="192">Q738*H738</f>
        <v>0</v>
      </c>
      <c r="S738" s="186">
        <v>0</v>
      </c>
      <c r="T738" s="187">
        <f t="shared" ref="T738:T764" si="193">S738*H738</f>
        <v>0</v>
      </c>
      <c r="AR738" s="25" t="s">
        <v>401</v>
      </c>
      <c r="AT738" s="25" t="s">
        <v>757</v>
      </c>
      <c r="AU738" s="25" t="s">
        <v>330</v>
      </c>
      <c r="AY738" s="25" t="s">
        <v>285</v>
      </c>
      <c r="BE738" s="188">
        <f t="shared" ref="BE738:BE764" si="194">IF(N738="základní",J738,0)</f>
        <v>0</v>
      </c>
      <c r="BF738" s="188">
        <f t="shared" ref="BF738:BF764" si="195">IF(N738="snížená",J738,0)</f>
        <v>0</v>
      </c>
      <c r="BG738" s="188">
        <f t="shared" ref="BG738:BG764" si="196">IF(N738="zákl. přenesená",J738,0)</f>
        <v>0</v>
      </c>
      <c r="BH738" s="188">
        <f t="shared" ref="BH738:BH764" si="197">IF(N738="sníž. přenesená",J738,0)</f>
        <v>0</v>
      </c>
      <c r="BI738" s="188">
        <f t="shared" ref="BI738:BI764" si="198">IF(N738="nulová",J738,0)</f>
        <v>0</v>
      </c>
      <c r="BJ738" s="25" t="s">
        <v>82</v>
      </c>
      <c r="BK738" s="188">
        <f t="shared" ref="BK738:BK764" si="199">ROUND(I738*H738,2)</f>
        <v>0</v>
      </c>
      <c r="BL738" s="25" t="s">
        <v>337</v>
      </c>
      <c r="BM738" s="25" t="s">
        <v>1726</v>
      </c>
    </row>
    <row r="739" spans="2:65" s="1" customFormat="1" ht="20.399999999999999" customHeight="1">
      <c r="B739" s="176"/>
      <c r="C739" s="230" t="s">
        <v>1727</v>
      </c>
      <c r="D739" s="230" t="s">
        <v>757</v>
      </c>
      <c r="E739" s="231" t="s">
        <v>1728</v>
      </c>
      <c r="F739" s="232" t="s">
        <v>1729</v>
      </c>
      <c r="G739" s="233" t="s">
        <v>494</v>
      </c>
      <c r="H739" s="234">
        <v>1</v>
      </c>
      <c r="I739" s="235"/>
      <c r="J739" s="236">
        <f t="shared" si="190"/>
        <v>0</v>
      </c>
      <c r="K739" s="403" t="s">
        <v>5588</v>
      </c>
      <c r="L739" s="237"/>
      <c r="M739" s="238" t="s">
        <v>5</v>
      </c>
      <c r="N739" s="239" t="s">
        <v>45</v>
      </c>
      <c r="O739" s="43"/>
      <c r="P739" s="186">
        <f t="shared" si="191"/>
        <v>0</v>
      </c>
      <c r="Q739" s="186">
        <v>0</v>
      </c>
      <c r="R739" s="186">
        <f t="shared" si="192"/>
        <v>0</v>
      </c>
      <c r="S739" s="186">
        <v>0</v>
      </c>
      <c r="T739" s="187">
        <f t="shared" si="193"/>
        <v>0</v>
      </c>
      <c r="AR739" s="25" t="s">
        <v>401</v>
      </c>
      <c r="AT739" s="25" t="s">
        <v>757</v>
      </c>
      <c r="AU739" s="25" t="s">
        <v>330</v>
      </c>
      <c r="AY739" s="25" t="s">
        <v>285</v>
      </c>
      <c r="BE739" s="188">
        <f t="shared" si="194"/>
        <v>0</v>
      </c>
      <c r="BF739" s="188">
        <f t="shared" si="195"/>
        <v>0</v>
      </c>
      <c r="BG739" s="188">
        <f t="shared" si="196"/>
        <v>0</v>
      </c>
      <c r="BH739" s="188">
        <f t="shared" si="197"/>
        <v>0</v>
      </c>
      <c r="BI739" s="188">
        <f t="shared" si="198"/>
        <v>0</v>
      </c>
      <c r="BJ739" s="25" t="s">
        <v>82</v>
      </c>
      <c r="BK739" s="188">
        <f t="shared" si="199"/>
        <v>0</v>
      </c>
      <c r="BL739" s="25" t="s">
        <v>337</v>
      </c>
      <c r="BM739" s="25" t="s">
        <v>1730</v>
      </c>
    </row>
    <row r="740" spans="2:65" s="1" customFormat="1" ht="20.399999999999999" customHeight="1">
      <c r="B740" s="176"/>
      <c r="C740" s="230" t="s">
        <v>1731</v>
      </c>
      <c r="D740" s="230" t="s">
        <v>757</v>
      </c>
      <c r="E740" s="231" t="s">
        <v>1732</v>
      </c>
      <c r="F740" s="232" t="s">
        <v>1733</v>
      </c>
      <c r="G740" s="233" t="s">
        <v>494</v>
      </c>
      <c r="H740" s="234">
        <v>1</v>
      </c>
      <c r="I740" s="235"/>
      <c r="J740" s="236">
        <f t="shared" si="190"/>
        <v>0</v>
      </c>
      <c r="K740" s="403" t="s">
        <v>5588</v>
      </c>
      <c r="L740" s="237"/>
      <c r="M740" s="238" t="s">
        <v>5</v>
      </c>
      <c r="N740" s="239" t="s">
        <v>45</v>
      </c>
      <c r="O740" s="43"/>
      <c r="P740" s="186">
        <f t="shared" si="191"/>
        <v>0</v>
      </c>
      <c r="Q740" s="186">
        <v>0</v>
      </c>
      <c r="R740" s="186">
        <f t="shared" si="192"/>
        <v>0</v>
      </c>
      <c r="S740" s="186">
        <v>0</v>
      </c>
      <c r="T740" s="187">
        <f t="shared" si="193"/>
        <v>0</v>
      </c>
      <c r="AR740" s="25" t="s">
        <v>401</v>
      </c>
      <c r="AT740" s="25" t="s">
        <v>757</v>
      </c>
      <c r="AU740" s="25" t="s">
        <v>330</v>
      </c>
      <c r="AY740" s="25" t="s">
        <v>285</v>
      </c>
      <c r="BE740" s="188">
        <f t="shared" si="194"/>
        <v>0</v>
      </c>
      <c r="BF740" s="188">
        <f t="shared" si="195"/>
        <v>0</v>
      </c>
      <c r="BG740" s="188">
        <f t="shared" si="196"/>
        <v>0</v>
      </c>
      <c r="BH740" s="188">
        <f t="shared" si="197"/>
        <v>0</v>
      </c>
      <c r="BI740" s="188">
        <f t="shared" si="198"/>
        <v>0</v>
      </c>
      <c r="BJ740" s="25" t="s">
        <v>82</v>
      </c>
      <c r="BK740" s="188">
        <f t="shared" si="199"/>
        <v>0</v>
      </c>
      <c r="BL740" s="25" t="s">
        <v>337</v>
      </c>
      <c r="BM740" s="25" t="s">
        <v>1734</v>
      </c>
    </row>
    <row r="741" spans="2:65" s="1" customFormat="1" ht="20.399999999999999" customHeight="1">
      <c r="B741" s="176"/>
      <c r="C741" s="230" t="s">
        <v>1735</v>
      </c>
      <c r="D741" s="230" t="s">
        <v>757</v>
      </c>
      <c r="E741" s="231" t="s">
        <v>1736</v>
      </c>
      <c r="F741" s="232" t="s">
        <v>1737</v>
      </c>
      <c r="G741" s="233" t="s">
        <v>494</v>
      </c>
      <c r="H741" s="234">
        <v>8</v>
      </c>
      <c r="I741" s="235"/>
      <c r="J741" s="236">
        <f t="shared" si="190"/>
        <v>0</v>
      </c>
      <c r="K741" s="403" t="s">
        <v>5588</v>
      </c>
      <c r="L741" s="237"/>
      <c r="M741" s="238" t="s">
        <v>5</v>
      </c>
      <c r="N741" s="239" t="s">
        <v>45</v>
      </c>
      <c r="O741" s="43"/>
      <c r="P741" s="186">
        <f t="shared" si="191"/>
        <v>0</v>
      </c>
      <c r="Q741" s="186">
        <v>0</v>
      </c>
      <c r="R741" s="186">
        <f t="shared" si="192"/>
        <v>0</v>
      </c>
      <c r="S741" s="186">
        <v>0</v>
      </c>
      <c r="T741" s="187">
        <f t="shared" si="193"/>
        <v>0</v>
      </c>
      <c r="AR741" s="25" t="s">
        <v>401</v>
      </c>
      <c r="AT741" s="25" t="s">
        <v>757</v>
      </c>
      <c r="AU741" s="25" t="s">
        <v>330</v>
      </c>
      <c r="AY741" s="25" t="s">
        <v>285</v>
      </c>
      <c r="BE741" s="188">
        <f t="shared" si="194"/>
        <v>0</v>
      </c>
      <c r="BF741" s="188">
        <f t="shared" si="195"/>
        <v>0</v>
      </c>
      <c r="BG741" s="188">
        <f t="shared" si="196"/>
        <v>0</v>
      </c>
      <c r="BH741" s="188">
        <f t="shared" si="197"/>
        <v>0</v>
      </c>
      <c r="BI741" s="188">
        <f t="shared" si="198"/>
        <v>0</v>
      </c>
      <c r="BJ741" s="25" t="s">
        <v>82</v>
      </c>
      <c r="BK741" s="188">
        <f t="shared" si="199"/>
        <v>0</v>
      </c>
      <c r="BL741" s="25" t="s">
        <v>337</v>
      </c>
      <c r="BM741" s="25" t="s">
        <v>1738</v>
      </c>
    </row>
    <row r="742" spans="2:65" s="1" customFormat="1" ht="20.399999999999999" customHeight="1">
      <c r="B742" s="176"/>
      <c r="C742" s="230" t="s">
        <v>1739</v>
      </c>
      <c r="D742" s="230" t="s">
        <v>757</v>
      </c>
      <c r="E742" s="231" t="s">
        <v>1740</v>
      </c>
      <c r="F742" s="232" t="s">
        <v>1741</v>
      </c>
      <c r="G742" s="233" t="s">
        <v>1598</v>
      </c>
      <c r="H742" s="234">
        <v>1</v>
      </c>
      <c r="I742" s="235"/>
      <c r="J742" s="236">
        <f t="shared" si="190"/>
        <v>0</v>
      </c>
      <c r="K742" s="403" t="s">
        <v>5588</v>
      </c>
      <c r="L742" s="237"/>
      <c r="M742" s="238" t="s">
        <v>5</v>
      </c>
      <c r="N742" s="239" t="s">
        <v>45</v>
      </c>
      <c r="O742" s="43"/>
      <c r="P742" s="186">
        <f t="shared" si="191"/>
        <v>0</v>
      </c>
      <c r="Q742" s="186">
        <v>0</v>
      </c>
      <c r="R742" s="186">
        <f t="shared" si="192"/>
        <v>0</v>
      </c>
      <c r="S742" s="186">
        <v>0</v>
      </c>
      <c r="T742" s="187">
        <f t="shared" si="193"/>
        <v>0</v>
      </c>
      <c r="AR742" s="25" t="s">
        <v>401</v>
      </c>
      <c r="AT742" s="25" t="s">
        <v>757</v>
      </c>
      <c r="AU742" s="25" t="s">
        <v>330</v>
      </c>
      <c r="AY742" s="25" t="s">
        <v>285</v>
      </c>
      <c r="BE742" s="188">
        <f t="shared" si="194"/>
        <v>0</v>
      </c>
      <c r="BF742" s="188">
        <f t="shared" si="195"/>
        <v>0</v>
      </c>
      <c r="BG742" s="188">
        <f t="shared" si="196"/>
        <v>0</v>
      </c>
      <c r="BH742" s="188">
        <f t="shared" si="197"/>
        <v>0</v>
      </c>
      <c r="BI742" s="188">
        <f t="shared" si="198"/>
        <v>0</v>
      </c>
      <c r="BJ742" s="25" t="s">
        <v>82</v>
      </c>
      <c r="BK742" s="188">
        <f t="shared" si="199"/>
        <v>0</v>
      </c>
      <c r="BL742" s="25" t="s">
        <v>337</v>
      </c>
      <c r="BM742" s="25" t="s">
        <v>1742</v>
      </c>
    </row>
    <row r="743" spans="2:65" s="1" customFormat="1" ht="20.399999999999999" customHeight="1">
      <c r="B743" s="176"/>
      <c r="C743" s="230" t="s">
        <v>1743</v>
      </c>
      <c r="D743" s="230" t="s">
        <v>757</v>
      </c>
      <c r="E743" s="231" t="s">
        <v>1744</v>
      </c>
      <c r="F743" s="232" t="s">
        <v>1745</v>
      </c>
      <c r="G743" s="233" t="s">
        <v>494</v>
      </c>
      <c r="H743" s="234">
        <v>1</v>
      </c>
      <c r="I743" s="235"/>
      <c r="J743" s="236">
        <f t="shared" si="190"/>
        <v>0</v>
      </c>
      <c r="K743" s="403" t="s">
        <v>5588</v>
      </c>
      <c r="L743" s="237"/>
      <c r="M743" s="238" t="s">
        <v>5</v>
      </c>
      <c r="N743" s="239" t="s">
        <v>45</v>
      </c>
      <c r="O743" s="43"/>
      <c r="P743" s="186">
        <f t="shared" si="191"/>
        <v>0</v>
      </c>
      <c r="Q743" s="186">
        <v>0</v>
      </c>
      <c r="R743" s="186">
        <f t="shared" si="192"/>
        <v>0</v>
      </c>
      <c r="S743" s="186">
        <v>0</v>
      </c>
      <c r="T743" s="187">
        <f t="shared" si="193"/>
        <v>0</v>
      </c>
      <c r="AR743" s="25" t="s">
        <v>401</v>
      </c>
      <c r="AT743" s="25" t="s">
        <v>757</v>
      </c>
      <c r="AU743" s="25" t="s">
        <v>330</v>
      </c>
      <c r="AY743" s="25" t="s">
        <v>285</v>
      </c>
      <c r="BE743" s="188">
        <f t="shared" si="194"/>
        <v>0</v>
      </c>
      <c r="BF743" s="188">
        <f t="shared" si="195"/>
        <v>0</v>
      </c>
      <c r="BG743" s="188">
        <f t="shared" si="196"/>
        <v>0</v>
      </c>
      <c r="BH743" s="188">
        <f t="shared" si="197"/>
        <v>0</v>
      </c>
      <c r="BI743" s="188">
        <f t="shared" si="198"/>
        <v>0</v>
      </c>
      <c r="BJ743" s="25" t="s">
        <v>82</v>
      </c>
      <c r="BK743" s="188">
        <f t="shared" si="199"/>
        <v>0</v>
      </c>
      <c r="BL743" s="25" t="s">
        <v>337</v>
      </c>
      <c r="BM743" s="25" t="s">
        <v>1746</v>
      </c>
    </row>
    <row r="744" spans="2:65" s="1" customFormat="1" ht="20.399999999999999" customHeight="1">
      <c r="B744" s="176"/>
      <c r="C744" s="230" t="s">
        <v>1747</v>
      </c>
      <c r="D744" s="230" t="s">
        <v>757</v>
      </c>
      <c r="E744" s="231" t="s">
        <v>1748</v>
      </c>
      <c r="F744" s="232" t="s">
        <v>1749</v>
      </c>
      <c r="G744" s="233" t="s">
        <v>494</v>
      </c>
      <c r="H744" s="234">
        <v>3</v>
      </c>
      <c r="I744" s="235"/>
      <c r="J744" s="236">
        <f t="shared" si="190"/>
        <v>0</v>
      </c>
      <c r="K744" s="403" t="s">
        <v>5588</v>
      </c>
      <c r="L744" s="237"/>
      <c r="M744" s="238" t="s">
        <v>5</v>
      </c>
      <c r="N744" s="239" t="s">
        <v>45</v>
      </c>
      <c r="O744" s="43"/>
      <c r="P744" s="186">
        <f t="shared" si="191"/>
        <v>0</v>
      </c>
      <c r="Q744" s="186">
        <v>0</v>
      </c>
      <c r="R744" s="186">
        <f t="shared" si="192"/>
        <v>0</v>
      </c>
      <c r="S744" s="186">
        <v>0</v>
      </c>
      <c r="T744" s="187">
        <f t="shared" si="193"/>
        <v>0</v>
      </c>
      <c r="AR744" s="25" t="s">
        <v>401</v>
      </c>
      <c r="AT744" s="25" t="s">
        <v>757</v>
      </c>
      <c r="AU744" s="25" t="s">
        <v>330</v>
      </c>
      <c r="AY744" s="25" t="s">
        <v>285</v>
      </c>
      <c r="BE744" s="188">
        <f t="shared" si="194"/>
        <v>0</v>
      </c>
      <c r="BF744" s="188">
        <f t="shared" si="195"/>
        <v>0</v>
      </c>
      <c r="BG744" s="188">
        <f t="shared" si="196"/>
        <v>0</v>
      </c>
      <c r="BH744" s="188">
        <f t="shared" si="197"/>
        <v>0</v>
      </c>
      <c r="BI744" s="188">
        <f t="shared" si="198"/>
        <v>0</v>
      </c>
      <c r="BJ744" s="25" t="s">
        <v>82</v>
      </c>
      <c r="BK744" s="188">
        <f t="shared" si="199"/>
        <v>0</v>
      </c>
      <c r="BL744" s="25" t="s">
        <v>337</v>
      </c>
      <c r="BM744" s="25" t="s">
        <v>1750</v>
      </c>
    </row>
    <row r="745" spans="2:65" s="1" customFormat="1" ht="20.399999999999999" customHeight="1">
      <c r="B745" s="176"/>
      <c r="C745" s="230" t="s">
        <v>1751</v>
      </c>
      <c r="D745" s="230" t="s">
        <v>757</v>
      </c>
      <c r="E745" s="231" t="s">
        <v>1752</v>
      </c>
      <c r="F745" s="232" t="s">
        <v>1753</v>
      </c>
      <c r="G745" s="233" t="s">
        <v>494</v>
      </c>
      <c r="H745" s="234">
        <v>4</v>
      </c>
      <c r="I745" s="235"/>
      <c r="J745" s="236">
        <f t="shared" si="190"/>
        <v>0</v>
      </c>
      <c r="K745" s="403" t="s">
        <v>5588</v>
      </c>
      <c r="L745" s="237"/>
      <c r="M745" s="238" t="s">
        <v>5</v>
      </c>
      <c r="N745" s="239" t="s">
        <v>45</v>
      </c>
      <c r="O745" s="43"/>
      <c r="P745" s="186">
        <f t="shared" si="191"/>
        <v>0</v>
      </c>
      <c r="Q745" s="186">
        <v>0</v>
      </c>
      <c r="R745" s="186">
        <f t="shared" si="192"/>
        <v>0</v>
      </c>
      <c r="S745" s="186">
        <v>0</v>
      </c>
      <c r="T745" s="187">
        <f t="shared" si="193"/>
        <v>0</v>
      </c>
      <c r="AR745" s="25" t="s">
        <v>401</v>
      </c>
      <c r="AT745" s="25" t="s">
        <v>757</v>
      </c>
      <c r="AU745" s="25" t="s">
        <v>330</v>
      </c>
      <c r="AY745" s="25" t="s">
        <v>285</v>
      </c>
      <c r="BE745" s="188">
        <f t="shared" si="194"/>
        <v>0</v>
      </c>
      <c r="BF745" s="188">
        <f t="shared" si="195"/>
        <v>0</v>
      </c>
      <c r="BG745" s="188">
        <f t="shared" si="196"/>
        <v>0</v>
      </c>
      <c r="BH745" s="188">
        <f t="shared" si="197"/>
        <v>0</v>
      </c>
      <c r="BI745" s="188">
        <f t="shared" si="198"/>
        <v>0</v>
      </c>
      <c r="BJ745" s="25" t="s">
        <v>82</v>
      </c>
      <c r="BK745" s="188">
        <f t="shared" si="199"/>
        <v>0</v>
      </c>
      <c r="BL745" s="25" t="s">
        <v>337</v>
      </c>
      <c r="BM745" s="25" t="s">
        <v>1754</v>
      </c>
    </row>
    <row r="746" spans="2:65" s="1" customFormat="1" ht="20.399999999999999" customHeight="1">
      <c r="B746" s="176"/>
      <c r="C746" s="230" t="s">
        <v>1755</v>
      </c>
      <c r="D746" s="230" t="s">
        <v>757</v>
      </c>
      <c r="E746" s="231" t="s">
        <v>1756</v>
      </c>
      <c r="F746" s="232" t="s">
        <v>1757</v>
      </c>
      <c r="G746" s="233" t="s">
        <v>494</v>
      </c>
      <c r="H746" s="234">
        <v>1</v>
      </c>
      <c r="I746" s="235"/>
      <c r="J746" s="236">
        <f t="shared" si="190"/>
        <v>0</v>
      </c>
      <c r="K746" s="403" t="s">
        <v>5588</v>
      </c>
      <c r="L746" s="237"/>
      <c r="M746" s="238" t="s">
        <v>5</v>
      </c>
      <c r="N746" s="239" t="s">
        <v>45</v>
      </c>
      <c r="O746" s="43"/>
      <c r="P746" s="186">
        <f t="shared" si="191"/>
        <v>0</v>
      </c>
      <c r="Q746" s="186">
        <v>0</v>
      </c>
      <c r="R746" s="186">
        <f t="shared" si="192"/>
        <v>0</v>
      </c>
      <c r="S746" s="186">
        <v>0</v>
      </c>
      <c r="T746" s="187">
        <f t="shared" si="193"/>
        <v>0</v>
      </c>
      <c r="AR746" s="25" t="s">
        <v>401</v>
      </c>
      <c r="AT746" s="25" t="s">
        <v>757</v>
      </c>
      <c r="AU746" s="25" t="s">
        <v>330</v>
      </c>
      <c r="AY746" s="25" t="s">
        <v>285</v>
      </c>
      <c r="BE746" s="188">
        <f t="shared" si="194"/>
        <v>0</v>
      </c>
      <c r="BF746" s="188">
        <f t="shared" si="195"/>
        <v>0</v>
      </c>
      <c r="BG746" s="188">
        <f t="shared" si="196"/>
        <v>0</v>
      </c>
      <c r="BH746" s="188">
        <f t="shared" si="197"/>
        <v>0</v>
      </c>
      <c r="BI746" s="188">
        <f t="shared" si="198"/>
        <v>0</v>
      </c>
      <c r="BJ746" s="25" t="s">
        <v>82</v>
      </c>
      <c r="BK746" s="188">
        <f t="shared" si="199"/>
        <v>0</v>
      </c>
      <c r="BL746" s="25" t="s">
        <v>337</v>
      </c>
      <c r="BM746" s="25" t="s">
        <v>1758</v>
      </c>
    </row>
    <row r="747" spans="2:65" s="1" customFormat="1" ht="20.399999999999999" customHeight="1">
      <c r="B747" s="176"/>
      <c r="C747" s="230" t="s">
        <v>1759</v>
      </c>
      <c r="D747" s="230" t="s">
        <v>757</v>
      </c>
      <c r="E747" s="231" t="s">
        <v>1760</v>
      </c>
      <c r="F747" s="232" t="s">
        <v>1761</v>
      </c>
      <c r="G747" s="233" t="s">
        <v>494</v>
      </c>
      <c r="H747" s="234">
        <v>1</v>
      </c>
      <c r="I747" s="235"/>
      <c r="J747" s="236">
        <f t="shared" si="190"/>
        <v>0</v>
      </c>
      <c r="K747" s="403" t="s">
        <v>5588</v>
      </c>
      <c r="L747" s="237"/>
      <c r="M747" s="238" t="s">
        <v>5</v>
      </c>
      <c r="N747" s="239" t="s">
        <v>45</v>
      </c>
      <c r="O747" s="43"/>
      <c r="P747" s="186">
        <f t="shared" si="191"/>
        <v>0</v>
      </c>
      <c r="Q747" s="186">
        <v>0</v>
      </c>
      <c r="R747" s="186">
        <f t="shared" si="192"/>
        <v>0</v>
      </c>
      <c r="S747" s="186">
        <v>0</v>
      </c>
      <c r="T747" s="187">
        <f t="shared" si="193"/>
        <v>0</v>
      </c>
      <c r="AR747" s="25" t="s">
        <v>401</v>
      </c>
      <c r="AT747" s="25" t="s">
        <v>757</v>
      </c>
      <c r="AU747" s="25" t="s">
        <v>330</v>
      </c>
      <c r="AY747" s="25" t="s">
        <v>285</v>
      </c>
      <c r="BE747" s="188">
        <f t="shared" si="194"/>
        <v>0</v>
      </c>
      <c r="BF747" s="188">
        <f t="shared" si="195"/>
        <v>0</v>
      </c>
      <c r="BG747" s="188">
        <f t="shared" si="196"/>
        <v>0</v>
      </c>
      <c r="BH747" s="188">
        <f t="shared" si="197"/>
        <v>0</v>
      </c>
      <c r="BI747" s="188">
        <f t="shared" si="198"/>
        <v>0</v>
      </c>
      <c r="BJ747" s="25" t="s">
        <v>82</v>
      </c>
      <c r="BK747" s="188">
        <f t="shared" si="199"/>
        <v>0</v>
      </c>
      <c r="BL747" s="25" t="s">
        <v>337</v>
      </c>
      <c r="BM747" s="25" t="s">
        <v>1762</v>
      </c>
    </row>
    <row r="748" spans="2:65" s="1" customFormat="1" ht="20.399999999999999" customHeight="1">
      <c r="B748" s="176"/>
      <c r="C748" s="230" t="s">
        <v>1763</v>
      </c>
      <c r="D748" s="230" t="s">
        <v>757</v>
      </c>
      <c r="E748" s="231" t="s">
        <v>1764</v>
      </c>
      <c r="F748" s="232" t="s">
        <v>1765</v>
      </c>
      <c r="G748" s="233" t="s">
        <v>494</v>
      </c>
      <c r="H748" s="234">
        <v>1</v>
      </c>
      <c r="I748" s="235"/>
      <c r="J748" s="236">
        <f t="shared" si="190"/>
        <v>0</v>
      </c>
      <c r="K748" s="403" t="s">
        <v>5588</v>
      </c>
      <c r="L748" s="237"/>
      <c r="M748" s="238" t="s">
        <v>5</v>
      </c>
      <c r="N748" s="239" t="s">
        <v>45</v>
      </c>
      <c r="O748" s="43"/>
      <c r="P748" s="186">
        <f t="shared" si="191"/>
        <v>0</v>
      </c>
      <c r="Q748" s="186">
        <v>0</v>
      </c>
      <c r="R748" s="186">
        <f t="shared" si="192"/>
        <v>0</v>
      </c>
      <c r="S748" s="186">
        <v>0</v>
      </c>
      <c r="T748" s="187">
        <f t="shared" si="193"/>
        <v>0</v>
      </c>
      <c r="AR748" s="25" t="s">
        <v>401</v>
      </c>
      <c r="AT748" s="25" t="s">
        <v>757</v>
      </c>
      <c r="AU748" s="25" t="s">
        <v>330</v>
      </c>
      <c r="AY748" s="25" t="s">
        <v>285</v>
      </c>
      <c r="BE748" s="188">
        <f t="shared" si="194"/>
        <v>0</v>
      </c>
      <c r="BF748" s="188">
        <f t="shared" si="195"/>
        <v>0</v>
      </c>
      <c r="BG748" s="188">
        <f t="shared" si="196"/>
        <v>0</v>
      </c>
      <c r="BH748" s="188">
        <f t="shared" si="197"/>
        <v>0</v>
      </c>
      <c r="BI748" s="188">
        <f t="shared" si="198"/>
        <v>0</v>
      </c>
      <c r="BJ748" s="25" t="s">
        <v>82</v>
      </c>
      <c r="BK748" s="188">
        <f t="shared" si="199"/>
        <v>0</v>
      </c>
      <c r="BL748" s="25" t="s">
        <v>337</v>
      </c>
      <c r="BM748" s="25" t="s">
        <v>1766</v>
      </c>
    </row>
    <row r="749" spans="2:65" s="1" customFormat="1" ht="20.399999999999999" customHeight="1">
      <c r="B749" s="176"/>
      <c r="C749" s="230" t="s">
        <v>1767</v>
      </c>
      <c r="D749" s="230" t="s">
        <v>757</v>
      </c>
      <c r="E749" s="231" t="s">
        <v>1768</v>
      </c>
      <c r="F749" s="232" t="s">
        <v>1769</v>
      </c>
      <c r="G749" s="233" t="s">
        <v>494</v>
      </c>
      <c r="H749" s="234">
        <v>4</v>
      </c>
      <c r="I749" s="235"/>
      <c r="J749" s="236">
        <f t="shared" si="190"/>
        <v>0</v>
      </c>
      <c r="K749" s="403" t="s">
        <v>5588</v>
      </c>
      <c r="L749" s="237"/>
      <c r="M749" s="238" t="s">
        <v>5</v>
      </c>
      <c r="N749" s="239" t="s">
        <v>45</v>
      </c>
      <c r="O749" s="43"/>
      <c r="P749" s="186">
        <f t="shared" si="191"/>
        <v>0</v>
      </c>
      <c r="Q749" s="186">
        <v>0</v>
      </c>
      <c r="R749" s="186">
        <f t="shared" si="192"/>
        <v>0</v>
      </c>
      <c r="S749" s="186">
        <v>0</v>
      </c>
      <c r="T749" s="187">
        <f t="shared" si="193"/>
        <v>0</v>
      </c>
      <c r="AR749" s="25" t="s">
        <v>401</v>
      </c>
      <c r="AT749" s="25" t="s">
        <v>757</v>
      </c>
      <c r="AU749" s="25" t="s">
        <v>330</v>
      </c>
      <c r="AY749" s="25" t="s">
        <v>285</v>
      </c>
      <c r="BE749" s="188">
        <f t="shared" si="194"/>
        <v>0</v>
      </c>
      <c r="BF749" s="188">
        <f t="shared" si="195"/>
        <v>0</v>
      </c>
      <c r="BG749" s="188">
        <f t="shared" si="196"/>
        <v>0</v>
      </c>
      <c r="BH749" s="188">
        <f t="shared" si="197"/>
        <v>0</v>
      </c>
      <c r="BI749" s="188">
        <f t="shared" si="198"/>
        <v>0</v>
      </c>
      <c r="BJ749" s="25" t="s">
        <v>82</v>
      </c>
      <c r="BK749" s="188">
        <f t="shared" si="199"/>
        <v>0</v>
      </c>
      <c r="BL749" s="25" t="s">
        <v>337</v>
      </c>
      <c r="BM749" s="25" t="s">
        <v>1770</v>
      </c>
    </row>
    <row r="750" spans="2:65" s="1" customFormat="1" ht="20.399999999999999" customHeight="1">
      <c r="B750" s="176"/>
      <c r="C750" s="230" t="s">
        <v>1771</v>
      </c>
      <c r="D750" s="230" t="s">
        <v>757</v>
      </c>
      <c r="E750" s="231" t="s">
        <v>1772</v>
      </c>
      <c r="F750" s="232" t="s">
        <v>1773</v>
      </c>
      <c r="G750" s="233" t="s">
        <v>494</v>
      </c>
      <c r="H750" s="234">
        <v>4</v>
      </c>
      <c r="I750" s="235"/>
      <c r="J750" s="236">
        <f t="shared" si="190"/>
        <v>0</v>
      </c>
      <c r="K750" s="403" t="s">
        <v>5588</v>
      </c>
      <c r="L750" s="237"/>
      <c r="M750" s="238" t="s">
        <v>5</v>
      </c>
      <c r="N750" s="239" t="s">
        <v>45</v>
      </c>
      <c r="O750" s="43"/>
      <c r="P750" s="186">
        <f t="shared" si="191"/>
        <v>0</v>
      </c>
      <c r="Q750" s="186">
        <v>0</v>
      </c>
      <c r="R750" s="186">
        <f t="shared" si="192"/>
        <v>0</v>
      </c>
      <c r="S750" s="186">
        <v>0</v>
      </c>
      <c r="T750" s="187">
        <f t="shared" si="193"/>
        <v>0</v>
      </c>
      <c r="AR750" s="25" t="s">
        <v>401</v>
      </c>
      <c r="AT750" s="25" t="s">
        <v>757</v>
      </c>
      <c r="AU750" s="25" t="s">
        <v>330</v>
      </c>
      <c r="AY750" s="25" t="s">
        <v>285</v>
      </c>
      <c r="BE750" s="188">
        <f t="shared" si="194"/>
        <v>0</v>
      </c>
      <c r="BF750" s="188">
        <f t="shared" si="195"/>
        <v>0</v>
      </c>
      <c r="BG750" s="188">
        <f t="shared" si="196"/>
        <v>0</v>
      </c>
      <c r="BH750" s="188">
        <f t="shared" si="197"/>
        <v>0</v>
      </c>
      <c r="BI750" s="188">
        <f t="shared" si="198"/>
        <v>0</v>
      </c>
      <c r="BJ750" s="25" t="s">
        <v>82</v>
      </c>
      <c r="BK750" s="188">
        <f t="shared" si="199"/>
        <v>0</v>
      </c>
      <c r="BL750" s="25" t="s">
        <v>337</v>
      </c>
      <c r="BM750" s="25" t="s">
        <v>1774</v>
      </c>
    </row>
    <row r="751" spans="2:65" s="1" customFormat="1" ht="20.399999999999999" customHeight="1">
      <c r="B751" s="176"/>
      <c r="C751" s="230" t="s">
        <v>1775</v>
      </c>
      <c r="D751" s="230" t="s">
        <v>757</v>
      </c>
      <c r="E751" s="231" t="s">
        <v>1776</v>
      </c>
      <c r="F751" s="232" t="s">
        <v>1777</v>
      </c>
      <c r="G751" s="233" t="s">
        <v>494</v>
      </c>
      <c r="H751" s="234">
        <v>24</v>
      </c>
      <c r="I751" s="235"/>
      <c r="J751" s="236">
        <f t="shared" si="190"/>
        <v>0</v>
      </c>
      <c r="K751" s="403" t="s">
        <v>5588</v>
      </c>
      <c r="L751" s="237"/>
      <c r="M751" s="238" t="s">
        <v>5</v>
      </c>
      <c r="N751" s="239" t="s">
        <v>45</v>
      </c>
      <c r="O751" s="43"/>
      <c r="P751" s="186">
        <f t="shared" si="191"/>
        <v>0</v>
      </c>
      <c r="Q751" s="186">
        <v>0</v>
      </c>
      <c r="R751" s="186">
        <f t="shared" si="192"/>
        <v>0</v>
      </c>
      <c r="S751" s="186">
        <v>0</v>
      </c>
      <c r="T751" s="187">
        <f t="shared" si="193"/>
        <v>0</v>
      </c>
      <c r="AR751" s="25" t="s">
        <v>401</v>
      </c>
      <c r="AT751" s="25" t="s">
        <v>757</v>
      </c>
      <c r="AU751" s="25" t="s">
        <v>330</v>
      </c>
      <c r="AY751" s="25" t="s">
        <v>285</v>
      </c>
      <c r="BE751" s="188">
        <f t="shared" si="194"/>
        <v>0</v>
      </c>
      <c r="BF751" s="188">
        <f t="shared" si="195"/>
        <v>0</v>
      </c>
      <c r="BG751" s="188">
        <f t="shared" si="196"/>
        <v>0</v>
      </c>
      <c r="BH751" s="188">
        <f t="shared" si="197"/>
        <v>0</v>
      </c>
      <c r="BI751" s="188">
        <f t="shared" si="198"/>
        <v>0</v>
      </c>
      <c r="BJ751" s="25" t="s">
        <v>82</v>
      </c>
      <c r="BK751" s="188">
        <f t="shared" si="199"/>
        <v>0</v>
      </c>
      <c r="BL751" s="25" t="s">
        <v>337</v>
      </c>
      <c r="BM751" s="25" t="s">
        <v>1778</v>
      </c>
    </row>
    <row r="752" spans="2:65" s="1" customFormat="1" ht="20.399999999999999" customHeight="1">
      <c r="B752" s="176"/>
      <c r="C752" s="230" t="s">
        <v>1779</v>
      </c>
      <c r="D752" s="230" t="s">
        <v>757</v>
      </c>
      <c r="E752" s="231" t="s">
        <v>1780</v>
      </c>
      <c r="F752" s="232" t="s">
        <v>1781</v>
      </c>
      <c r="G752" s="233" t="s">
        <v>494</v>
      </c>
      <c r="H752" s="234">
        <v>71</v>
      </c>
      <c r="I752" s="235"/>
      <c r="J752" s="236">
        <f t="shared" si="190"/>
        <v>0</v>
      </c>
      <c r="K752" s="403" t="s">
        <v>5588</v>
      </c>
      <c r="L752" s="237"/>
      <c r="M752" s="238" t="s">
        <v>5</v>
      </c>
      <c r="N752" s="239" t="s">
        <v>45</v>
      </c>
      <c r="O752" s="43"/>
      <c r="P752" s="186">
        <f t="shared" si="191"/>
        <v>0</v>
      </c>
      <c r="Q752" s="186">
        <v>0</v>
      </c>
      <c r="R752" s="186">
        <f t="shared" si="192"/>
        <v>0</v>
      </c>
      <c r="S752" s="186">
        <v>0</v>
      </c>
      <c r="T752" s="187">
        <f t="shared" si="193"/>
        <v>0</v>
      </c>
      <c r="AR752" s="25" t="s">
        <v>401</v>
      </c>
      <c r="AT752" s="25" t="s">
        <v>757</v>
      </c>
      <c r="AU752" s="25" t="s">
        <v>330</v>
      </c>
      <c r="AY752" s="25" t="s">
        <v>285</v>
      </c>
      <c r="BE752" s="188">
        <f t="shared" si="194"/>
        <v>0</v>
      </c>
      <c r="BF752" s="188">
        <f t="shared" si="195"/>
        <v>0</v>
      </c>
      <c r="BG752" s="188">
        <f t="shared" si="196"/>
        <v>0</v>
      </c>
      <c r="BH752" s="188">
        <f t="shared" si="197"/>
        <v>0</v>
      </c>
      <c r="BI752" s="188">
        <f t="shared" si="198"/>
        <v>0</v>
      </c>
      <c r="BJ752" s="25" t="s">
        <v>82</v>
      </c>
      <c r="BK752" s="188">
        <f t="shared" si="199"/>
        <v>0</v>
      </c>
      <c r="BL752" s="25" t="s">
        <v>337</v>
      </c>
      <c r="BM752" s="25" t="s">
        <v>1782</v>
      </c>
    </row>
    <row r="753" spans="2:65" s="1" customFormat="1" ht="20.399999999999999" customHeight="1">
      <c r="B753" s="176"/>
      <c r="C753" s="230" t="s">
        <v>1783</v>
      </c>
      <c r="D753" s="230" t="s">
        <v>757</v>
      </c>
      <c r="E753" s="231" t="s">
        <v>1784</v>
      </c>
      <c r="F753" s="232" t="s">
        <v>1785</v>
      </c>
      <c r="G753" s="233" t="s">
        <v>494</v>
      </c>
      <c r="H753" s="234">
        <v>12</v>
      </c>
      <c r="I753" s="235"/>
      <c r="J753" s="236">
        <f t="shared" si="190"/>
        <v>0</v>
      </c>
      <c r="K753" s="403" t="s">
        <v>5588</v>
      </c>
      <c r="L753" s="237"/>
      <c r="M753" s="238" t="s">
        <v>5</v>
      </c>
      <c r="N753" s="239" t="s">
        <v>45</v>
      </c>
      <c r="O753" s="43"/>
      <c r="P753" s="186">
        <f t="shared" si="191"/>
        <v>0</v>
      </c>
      <c r="Q753" s="186">
        <v>0</v>
      </c>
      <c r="R753" s="186">
        <f t="shared" si="192"/>
        <v>0</v>
      </c>
      <c r="S753" s="186">
        <v>0</v>
      </c>
      <c r="T753" s="187">
        <f t="shared" si="193"/>
        <v>0</v>
      </c>
      <c r="AR753" s="25" t="s">
        <v>401</v>
      </c>
      <c r="AT753" s="25" t="s">
        <v>757</v>
      </c>
      <c r="AU753" s="25" t="s">
        <v>330</v>
      </c>
      <c r="AY753" s="25" t="s">
        <v>285</v>
      </c>
      <c r="BE753" s="188">
        <f t="shared" si="194"/>
        <v>0</v>
      </c>
      <c r="BF753" s="188">
        <f t="shared" si="195"/>
        <v>0</v>
      </c>
      <c r="BG753" s="188">
        <f t="shared" si="196"/>
        <v>0</v>
      </c>
      <c r="BH753" s="188">
        <f t="shared" si="197"/>
        <v>0</v>
      </c>
      <c r="BI753" s="188">
        <f t="shared" si="198"/>
        <v>0</v>
      </c>
      <c r="BJ753" s="25" t="s">
        <v>82</v>
      </c>
      <c r="BK753" s="188">
        <f t="shared" si="199"/>
        <v>0</v>
      </c>
      <c r="BL753" s="25" t="s">
        <v>337</v>
      </c>
      <c r="BM753" s="25" t="s">
        <v>1786</v>
      </c>
    </row>
    <row r="754" spans="2:65" s="1" customFormat="1" ht="20.399999999999999" customHeight="1">
      <c r="B754" s="176"/>
      <c r="C754" s="230" t="s">
        <v>1787</v>
      </c>
      <c r="D754" s="230" t="s">
        <v>757</v>
      </c>
      <c r="E754" s="231" t="s">
        <v>1788</v>
      </c>
      <c r="F754" s="232" t="s">
        <v>1789</v>
      </c>
      <c r="G754" s="233" t="s">
        <v>494</v>
      </c>
      <c r="H754" s="234">
        <v>1</v>
      </c>
      <c r="I754" s="235"/>
      <c r="J754" s="236">
        <f t="shared" si="190"/>
        <v>0</v>
      </c>
      <c r="K754" s="403" t="s">
        <v>5588</v>
      </c>
      <c r="L754" s="237"/>
      <c r="M754" s="238" t="s">
        <v>5</v>
      </c>
      <c r="N754" s="239" t="s">
        <v>45</v>
      </c>
      <c r="O754" s="43"/>
      <c r="P754" s="186">
        <f t="shared" si="191"/>
        <v>0</v>
      </c>
      <c r="Q754" s="186">
        <v>0</v>
      </c>
      <c r="R754" s="186">
        <f t="shared" si="192"/>
        <v>0</v>
      </c>
      <c r="S754" s="186">
        <v>0</v>
      </c>
      <c r="T754" s="187">
        <f t="shared" si="193"/>
        <v>0</v>
      </c>
      <c r="AR754" s="25" t="s">
        <v>401</v>
      </c>
      <c r="AT754" s="25" t="s">
        <v>757</v>
      </c>
      <c r="AU754" s="25" t="s">
        <v>330</v>
      </c>
      <c r="AY754" s="25" t="s">
        <v>285</v>
      </c>
      <c r="BE754" s="188">
        <f t="shared" si="194"/>
        <v>0</v>
      </c>
      <c r="BF754" s="188">
        <f t="shared" si="195"/>
        <v>0</v>
      </c>
      <c r="BG754" s="188">
        <f t="shared" si="196"/>
        <v>0</v>
      </c>
      <c r="BH754" s="188">
        <f t="shared" si="197"/>
        <v>0</v>
      </c>
      <c r="BI754" s="188">
        <f t="shared" si="198"/>
        <v>0</v>
      </c>
      <c r="BJ754" s="25" t="s">
        <v>82</v>
      </c>
      <c r="BK754" s="188">
        <f t="shared" si="199"/>
        <v>0</v>
      </c>
      <c r="BL754" s="25" t="s">
        <v>337</v>
      </c>
      <c r="BM754" s="25" t="s">
        <v>1790</v>
      </c>
    </row>
    <row r="755" spans="2:65" s="1" customFormat="1" ht="20.399999999999999" customHeight="1">
      <c r="B755" s="176"/>
      <c r="C755" s="230" t="s">
        <v>1791</v>
      </c>
      <c r="D755" s="230" t="s">
        <v>757</v>
      </c>
      <c r="E755" s="231" t="s">
        <v>1792</v>
      </c>
      <c r="F755" s="232" t="s">
        <v>1793</v>
      </c>
      <c r="G755" s="233" t="s">
        <v>494</v>
      </c>
      <c r="H755" s="234">
        <v>1</v>
      </c>
      <c r="I755" s="235"/>
      <c r="J755" s="236">
        <f t="shared" si="190"/>
        <v>0</v>
      </c>
      <c r="K755" s="403" t="s">
        <v>5588</v>
      </c>
      <c r="L755" s="237"/>
      <c r="M755" s="238" t="s">
        <v>5</v>
      </c>
      <c r="N755" s="239" t="s">
        <v>45</v>
      </c>
      <c r="O755" s="43"/>
      <c r="P755" s="186">
        <f t="shared" si="191"/>
        <v>0</v>
      </c>
      <c r="Q755" s="186">
        <v>0</v>
      </c>
      <c r="R755" s="186">
        <f t="shared" si="192"/>
        <v>0</v>
      </c>
      <c r="S755" s="186">
        <v>0</v>
      </c>
      <c r="T755" s="187">
        <f t="shared" si="193"/>
        <v>0</v>
      </c>
      <c r="AR755" s="25" t="s">
        <v>401</v>
      </c>
      <c r="AT755" s="25" t="s">
        <v>757</v>
      </c>
      <c r="AU755" s="25" t="s">
        <v>330</v>
      </c>
      <c r="AY755" s="25" t="s">
        <v>285</v>
      </c>
      <c r="BE755" s="188">
        <f t="shared" si="194"/>
        <v>0</v>
      </c>
      <c r="BF755" s="188">
        <f t="shared" si="195"/>
        <v>0</v>
      </c>
      <c r="BG755" s="188">
        <f t="shared" si="196"/>
        <v>0</v>
      </c>
      <c r="BH755" s="188">
        <f t="shared" si="197"/>
        <v>0</v>
      </c>
      <c r="BI755" s="188">
        <f t="shared" si="198"/>
        <v>0</v>
      </c>
      <c r="BJ755" s="25" t="s">
        <v>82</v>
      </c>
      <c r="BK755" s="188">
        <f t="shared" si="199"/>
        <v>0</v>
      </c>
      <c r="BL755" s="25" t="s">
        <v>337</v>
      </c>
      <c r="BM755" s="25" t="s">
        <v>1794</v>
      </c>
    </row>
    <row r="756" spans="2:65" s="1" customFormat="1" ht="20.399999999999999" customHeight="1">
      <c r="B756" s="176"/>
      <c r="C756" s="230" t="s">
        <v>1795</v>
      </c>
      <c r="D756" s="230" t="s">
        <v>757</v>
      </c>
      <c r="E756" s="231" t="s">
        <v>1796</v>
      </c>
      <c r="F756" s="232" t="s">
        <v>1797</v>
      </c>
      <c r="G756" s="233" t="s">
        <v>494</v>
      </c>
      <c r="H756" s="234">
        <v>7</v>
      </c>
      <c r="I756" s="235"/>
      <c r="J756" s="236">
        <f t="shared" si="190"/>
        <v>0</v>
      </c>
      <c r="K756" s="403" t="s">
        <v>5588</v>
      </c>
      <c r="L756" s="237"/>
      <c r="M756" s="238" t="s">
        <v>5</v>
      </c>
      <c r="N756" s="239" t="s">
        <v>45</v>
      </c>
      <c r="O756" s="43"/>
      <c r="P756" s="186">
        <f t="shared" si="191"/>
        <v>0</v>
      </c>
      <c r="Q756" s="186">
        <v>0</v>
      </c>
      <c r="R756" s="186">
        <f t="shared" si="192"/>
        <v>0</v>
      </c>
      <c r="S756" s="186">
        <v>0</v>
      </c>
      <c r="T756" s="187">
        <f t="shared" si="193"/>
        <v>0</v>
      </c>
      <c r="AR756" s="25" t="s">
        <v>401</v>
      </c>
      <c r="AT756" s="25" t="s">
        <v>757</v>
      </c>
      <c r="AU756" s="25" t="s">
        <v>330</v>
      </c>
      <c r="AY756" s="25" t="s">
        <v>285</v>
      </c>
      <c r="BE756" s="188">
        <f t="shared" si="194"/>
        <v>0</v>
      </c>
      <c r="BF756" s="188">
        <f t="shared" si="195"/>
        <v>0</v>
      </c>
      <c r="BG756" s="188">
        <f t="shared" si="196"/>
        <v>0</v>
      </c>
      <c r="BH756" s="188">
        <f t="shared" si="197"/>
        <v>0</v>
      </c>
      <c r="BI756" s="188">
        <f t="shared" si="198"/>
        <v>0</v>
      </c>
      <c r="BJ756" s="25" t="s">
        <v>82</v>
      </c>
      <c r="BK756" s="188">
        <f t="shared" si="199"/>
        <v>0</v>
      </c>
      <c r="BL756" s="25" t="s">
        <v>337</v>
      </c>
      <c r="BM756" s="25" t="s">
        <v>1798</v>
      </c>
    </row>
    <row r="757" spans="2:65" s="1" customFormat="1" ht="20.399999999999999" customHeight="1">
      <c r="B757" s="176"/>
      <c r="C757" s="230" t="s">
        <v>1799</v>
      </c>
      <c r="D757" s="230" t="s">
        <v>757</v>
      </c>
      <c r="E757" s="231" t="s">
        <v>1800</v>
      </c>
      <c r="F757" s="232" t="s">
        <v>1801</v>
      </c>
      <c r="G757" s="233" t="s">
        <v>494</v>
      </c>
      <c r="H757" s="234">
        <v>14</v>
      </c>
      <c r="I757" s="235"/>
      <c r="J757" s="236">
        <f t="shared" si="190"/>
        <v>0</v>
      </c>
      <c r="K757" s="403" t="s">
        <v>5588</v>
      </c>
      <c r="L757" s="237"/>
      <c r="M757" s="238" t="s">
        <v>5</v>
      </c>
      <c r="N757" s="239" t="s">
        <v>45</v>
      </c>
      <c r="O757" s="43"/>
      <c r="P757" s="186">
        <f t="shared" si="191"/>
        <v>0</v>
      </c>
      <c r="Q757" s="186">
        <v>0</v>
      </c>
      <c r="R757" s="186">
        <f t="shared" si="192"/>
        <v>0</v>
      </c>
      <c r="S757" s="186">
        <v>0</v>
      </c>
      <c r="T757" s="187">
        <f t="shared" si="193"/>
        <v>0</v>
      </c>
      <c r="AR757" s="25" t="s">
        <v>401</v>
      </c>
      <c r="AT757" s="25" t="s">
        <v>757</v>
      </c>
      <c r="AU757" s="25" t="s">
        <v>330</v>
      </c>
      <c r="AY757" s="25" t="s">
        <v>285</v>
      </c>
      <c r="BE757" s="188">
        <f t="shared" si="194"/>
        <v>0</v>
      </c>
      <c r="BF757" s="188">
        <f t="shared" si="195"/>
        <v>0</v>
      </c>
      <c r="BG757" s="188">
        <f t="shared" si="196"/>
        <v>0</v>
      </c>
      <c r="BH757" s="188">
        <f t="shared" si="197"/>
        <v>0</v>
      </c>
      <c r="BI757" s="188">
        <f t="shared" si="198"/>
        <v>0</v>
      </c>
      <c r="BJ757" s="25" t="s">
        <v>82</v>
      </c>
      <c r="BK757" s="188">
        <f t="shared" si="199"/>
        <v>0</v>
      </c>
      <c r="BL757" s="25" t="s">
        <v>337</v>
      </c>
      <c r="BM757" s="25" t="s">
        <v>1802</v>
      </c>
    </row>
    <row r="758" spans="2:65" s="1" customFormat="1" ht="20.399999999999999" customHeight="1">
      <c r="B758" s="176"/>
      <c r="C758" s="230" t="s">
        <v>1803</v>
      </c>
      <c r="D758" s="230" t="s">
        <v>757</v>
      </c>
      <c r="E758" s="231" t="s">
        <v>1804</v>
      </c>
      <c r="F758" s="232" t="s">
        <v>1805</v>
      </c>
      <c r="G758" s="233" t="s">
        <v>494</v>
      </c>
      <c r="H758" s="234">
        <v>1</v>
      </c>
      <c r="I758" s="235"/>
      <c r="J758" s="236">
        <f t="shared" si="190"/>
        <v>0</v>
      </c>
      <c r="K758" s="403" t="s">
        <v>5588</v>
      </c>
      <c r="L758" s="237"/>
      <c r="M758" s="238" t="s">
        <v>5</v>
      </c>
      <c r="N758" s="239" t="s">
        <v>45</v>
      </c>
      <c r="O758" s="43"/>
      <c r="P758" s="186">
        <f t="shared" si="191"/>
        <v>0</v>
      </c>
      <c r="Q758" s="186">
        <v>0</v>
      </c>
      <c r="R758" s="186">
        <f t="shared" si="192"/>
        <v>0</v>
      </c>
      <c r="S758" s="186">
        <v>0</v>
      </c>
      <c r="T758" s="187">
        <f t="shared" si="193"/>
        <v>0</v>
      </c>
      <c r="AR758" s="25" t="s">
        <v>401</v>
      </c>
      <c r="AT758" s="25" t="s">
        <v>757</v>
      </c>
      <c r="AU758" s="25" t="s">
        <v>330</v>
      </c>
      <c r="AY758" s="25" t="s">
        <v>285</v>
      </c>
      <c r="BE758" s="188">
        <f t="shared" si="194"/>
        <v>0</v>
      </c>
      <c r="BF758" s="188">
        <f t="shared" si="195"/>
        <v>0</v>
      </c>
      <c r="BG758" s="188">
        <f t="shared" si="196"/>
        <v>0</v>
      </c>
      <c r="BH758" s="188">
        <f t="shared" si="197"/>
        <v>0</v>
      </c>
      <c r="BI758" s="188">
        <f t="shared" si="198"/>
        <v>0</v>
      </c>
      <c r="BJ758" s="25" t="s">
        <v>82</v>
      </c>
      <c r="BK758" s="188">
        <f t="shared" si="199"/>
        <v>0</v>
      </c>
      <c r="BL758" s="25" t="s">
        <v>337</v>
      </c>
      <c r="BM758" s="25" t="s">
        <v>1806</v>
      </c>
    </row>
    <row r="759" spans="2:65" s="1" customFormat="1" ht="20.399999999999999" customHeight="1">
      <c r="B759" s="176"/>
      <c r="C759" s="230" t="s">
        <v>1807</v>
      </c>
      <c r="D759" s="230" t="s">
        <v>757</v>
      </c>
      <c r="E759" s="231" t="s">
        <v>1808</v>
      </c>
      <c r="F759" s="232" t="s">
        <v>1809</v>
      </c>
      <c r="G759" s="233" t="s">
        <v>494</v>
      </c>
      <c r="H759" s="234">
        <v>1</v>
      </c>
      <c r="I759" s="235"/>
      <c r="J759" s="236">
        <f t="shared" si="190"/>
        <v>0</v>
      </c>
      <c r="K759" s="403" t="s">
        <v>5588</v>
      </c>
      <c r="L759" s="237"/>
      <c r="M759" s="238" t="s">
        <v>5</v>
      </c>
      <c r="N759" s="239" t="s">
        <v>45</v>
      </c>
      <c r="O759" s="43"/>
      <c r="P759" s="186">
        <f t="shared" si="191"/>
        <v>0</v>
      </c>
      <c r="Q759" s="186">
        <v>0</v>
      </c>
      <c r="R759" s="186">
        <f t="shared" si="192"/>
        <v>0</v>
      </c>
      <c r="S759" s="186">
        <v>0</v>
      </c>
      <c r="T759" s="187">
        <f t="shared" si="193"/>
        <v>0</v>
      </c>
      <c r="AR759" s="25" t="s">
        <v>401</v>
      </c>
      <c r="AT759" s="25" t="s">
        <v>757</v>
      </c>
      <c r="AU759" s="25" t="s">
        <v>330</v>
      </c>
      <c r="AY759" s="25" t="s">
        <v>285</v>
      </c>
      <c r="BE759" s="188">
        <f t="shared" si="194"/>
        <v>0</v>
      </c>
      <c r="BF759" s="188">
        <f t="shared" si="195"/>
        <v>0</v>
      </c>
      <c r="BG759" s="188">
        <f t="shared" si="196"/>
        <v>0</v>
      </c>
      <c r="BH759" s="188">
        <f t="shared" si="197"/>
        <v>0</v>
      </c>
      <c r="BI759" s="188">
        <f t="shared" si="198"/>
        <v>0</v>
      </c>
      <c r="BJ759" s="25" t="s">
        <v>82</v>
      </c>
      <c r="BK759" s="188">
        <f t="shared" si="199"/>
        <v>0</v>
      </c>
      <c r="BL759" s="25" t="s">
        <v>337</v>
      </c>
      <c r="BM759" s="25" t="s">
        <v>1810</v>
      </c>
    </row>
    <row r="760" spans="2:65" s="1" customFormat="1" ht="20.399999999999999" customHeight="1">
      <c r="B760" s="176"/>
      <c r="C760" s="230" t="s">
        <v>1811</v>
      </c>
      <c r="D760" s="230" t="s">
        <v>757</v>
      </c>
      <c r="E760" s="231" t="s">
        <v>1812</v>
      </c>
      <c r="F760" s="232" t="s">
        <v>1813</v>
      </c>
      <c r="G760" s="233" t="s">
        <v>494</v>
      </c>
      <c r="H760" s="234">
        <v>1</v>
      </c>
      <c r="I760" s="235"/>
      <c r="J760" s="236">
        <f t="shared" si="190"/>
        <v>0</v>
      </c>
      <c r="K760" s="403" t="s">
        <v>5588</v>
      </c>
      <c r="L760" s="237"/>
      <c r="M760" s="238" t="s">
        <v>5</v>
      </c>
      <c r="N760" s="239" t="s">
        <v>45</v>
      </c>
      <c r="O760" s="43"/>
      <c r="P760" s="186">
        <f t="shared" si="191"/>
        <v>0</v>
      </c>
      <c r="Q760" s="186">
        <v>0</v>
      </c>
      <c r="R760" s="186">
        <f t="shared" si="192"/>
        <v>0</v>
      </c>
      <c r="S760" s="186">
        <v>0</v>
      </c>
      <c r="T760" s="187">
        <f t="shared" si="193"/>
        <v>0</v>
      </c>
      <c r="AR760" s="25" t="s">
        <v>401</v>
      </c>
      <c r="AT760" s="25" t="s">
        <v>757</v>
      </c>
      <c r="AU760" s="25" t="s">
        <v>330</v>
      </c>
      <c r="AY760" s="25" t="s">
        <v>285</v>
      </c>
      <c r="BE760" s="188">
        <f t="shared" si="194"/>
        <v>0</v>
      </c>
      <c r="BF760" s="188">
        <f t="shared" si="195"/>
        <v>0</v>
      </c>
      <c r="BG760" s="188">
        <f t="shared" si="196"/>
        <v>0</v>
      </c>
      <c r="BH760" s="188">
        <f t="shared" si="197"/>
        <v>0</v>
      </c>
      <c r="BI760" s="188">
        <f t="shared" si="198"/>
        <v>0</v>
      </c>
      <c r="BJ760" s="25" t="s">
        <v>82</v>
      </c>
      <c r="BK760" s="188">
        <f t="shared" si="199"/>
        <v>0</v>
      </c>
      <c r="BL760" s="25" t="s">
        <v>337</v>
      </c>
      <c r="BM760" s="25" t="s">
        <v>1814</v>
      </c>
    </row>
    <row r="761" spans="2:65" s="1" customFormat="1" ht="20.399999999999999" customHeight="1">
      <c r="B761" s="176"/>
      <c r="C761" s="230" t="s">
        <v>1815</v>
      </c>
      <c r="D761" s="230" t="s">
        <v>757</v>
      </c>
      <c r="E761" s="231" t="s">
        <v>1816</v>
      </c>
      <c r="F761" s="232" t="s">
        <v>1817</v>
      </c>
      <c r="G761" s="233" t="s">
        <v>494</v>
      </c>
      <c r="H761" s="234">
        <v>4</v>
      </c>
      <c r="I761" s="235"/>
      <c r="J761" s="236">
        <f t="shared" si="190"/>
        <v>0</v>
      </c>
      <c r="K761" s="403" t="s">
        <v>5588</v>
      </c>
      <c r="L761" s="237"/>
      <c r="M761" s="238" t="s">
        <v>5</v>
      </c>
      <c r="N761" s="239" t="s">
        <v>45</v>
      </c>
      <c r="O761" s="43"/>
      <c r="P761" s="186">
        <f t="shared" si="191"/>
        <v>0</v>
      </c>
      <c r="Q761" s="186">
        <v>0</v>
      </c>
      <c r="R761" s="186">
        <f t="shared" si="192"/>
        <v>0</v>
      </c>
      <c r="S761" s="186">
        <v>0</v>
      </c>
      <c r="T761" s="187">
        <f t="shared" si="193"/>
        <v>0</v>
      </c>
      <c r="AR761" s="25" t="s">
        <v>401</v>
      </c>
      <c r="AT761" s="25" t="s">
        <v>757</v>
      </c>
      <c r="AU761" s="25" t="s">
        <v>330</v>
      </c>
      <c r="AY761" s="25" t="s">
        <v>285</v>
      </c>
      <c r="BE761" s="188">
        <f t="shared" si="194"/>
        <v>0</v>
      </c>
      <c r="BF761" s="188">
        <f t="shared" si="195"/>
        <v>0</v>
      </c>
      <c r="BG761" s="188">
        <f t="shared" si="196"/>
        <v>0</v>
      </c>
      <c r="BH761" s="188">
        <f t="shared" si="197"/>
        <v>0</v>
      </c>
      <c r="BI761" s="188">
        <f t="shared" si="198"/>
        <v>0</v>
      </c>
      <c r="BJ761" s="25" t="s">
        <v>82</v>
      </c>
      <c r="BK761" s="188">
        <f t="shared" si="199"/>
        <v>0</v>
      </c>
      <c r="BL761" s="25" t="s">
        <v>337</v>
      </c>
      <c r="BM761" s="25" t="s">
        <v>1818</v>
      </c>
    </row>
    <row r="762" spans="2:65" s="1" customFormat="1" ht="20.399999999999999" customHeight="1">
      <c r="B762" s="176"/>
      <c r="C762" s="230" t="s">
        <v>1819</v>
      </c>
      <c r="D762" s="230" t="s">
        <v>757</v>
      </c>
      <c r="E762" s="231" t="s">
        <v>1820</v>
      </c>
      <c r="F762" s="232" t="s">
        <v>1584</v>
      </c>
      <c r="G762" s="233" t="s">
        <v>494</v>
      </c>
      <c r="H762" s="234">
        <v>100</v>
      </c>
      <c r="I762" s="235"/>
      <c r="J762" s="236">
        <f t="shared" si="190"/>
        <v>0</v>
      </c>
      <c r="K762" s="403" t="s">
        <v>5588</v>
      </c>
      <c r="L762" s="237"/>
      <c r="M762" s="238" t="s">
        <v>5</v>
      </c>
      <c r="N762" s="239" t="s">
        <v>45</v>
      </c>
      <c r="O762" s="43"/>
      <c r="P762" s="186">
        <f t="shared" si="191"/>
        <v>0</v>
      </c>
      <c r="Q762" s="186">
        <v>0</v>
      </c>
      <c r="R762" s="186">
        <f t="shared" si="192"/>
        <v>0</v>
      </c>
      <c r="S762" s="186">
        <v>0</v>
      </c>
      <c r="T762" s="187">
        <f t="shared" si="193"/>
        <v>0</v>
      </c>
      <c r="AR762" s="25" t="s">
        <v>401</v>
      </c>
      <c r="AT762" s="25" t="s">
        <v>757</v>
      </c>
      <c r="AU762" s="25" t="s">
        <v>330</v>
      </c>
      <c r="AY762" s="25" t="s">
        <v>285</v>
      </c>
      <c r="BE762" s="188">
        <f t="shared" si="194"/>
        <v>0</v>
      </c>
      <c r="BF762" s="188">
        <f t="shared" si="195"/>
        <v>0</v>
      </c>
      <c r="BG762" s="188">
        <f t="shared" si="196"/>
        <v>0</v>
      </c>
      <c r="BH762" s="188">
        <f t="shared" si="197"/>
        <v>0</v>
      </c>
      <c r="BI762" s="188">
        <f t="shared" si="198"/>
        <v>0</v>
      </c>
      <c r="BJ762" s="25" t="s">
        <v>82</v>
      </c>
      <c r="BK762" s="188">
        <f t="shared" si="199"/>
        <v>0</v>
      </c>
      <c r="BL762" s="25" t="s">
        <v>337</v>
      </c>
      <c r="BM762" s="25" t="s">
        <v>1821</v>
      </c>
    </row>
    <row r="763" spans="2:65" s="1" customFormat="1" ht="20.399999999999999" customHeight="1">
      <c r="B763" s="176"/>
      <c r="C763" s="230" t="s">
        <v>1822</v>
      </c>
      <c r="D763" s="230" t="s">
        <v>757</v>
      </c>
      <c r="E763" s="231" t="s">
        <v>1823</v>
      </c>
      <c r="F763" s="232" t="s">
        <v>1824</v>
      </c>
      <c r="G763" s="233" t="s">
        <v>494</v>
      </c>
      <c r="H763" s="234">
        <v>10</v>
      </c>
      <c r="I763" s="235"/>
      <c r="J763" s="236">
        <f t="shared" si="190"/>
        <v>0</v>
      </c>
      <c r="K763" s="403" t="s">
        <v>5588</v>
      </c>
      <c r="L763" s="237"/>
      <c r="M763" s="238" t="s">
        <v>5</v>
      </c>
      <c r="N763" s="239" t="s">
        <v>45</v>
      </c>
      <c r="O763" s="43"/>
      <c r="P763" s="186">
        <f t="shared" si="191"/>
        <v>0</v>
      </c>
      <c r="Q763" s="186">
        <v>0</v>
      </c>
      <c r="R763" s="186">
        <f t="shared" si="192"/>
        <v>0</v>
      </c>
      <c r="S763" s="186">
        <v>0</v>
      </c>
      <c r="T763" s="187">
        <f t="shared" si="193"/>
        <v>0</v>
      </c>
      <c r="AR763" s="25" t="s">
        <v>401</v>
      </c>
      <c r="AT763" s="25" t="s">
        <v>757</v>
      </c>
      <c r="AU763" s="25" t="s">
        <v>330</v>
      </c>
      <c r="AY763" s="25" t="s">
        <v>285</v>
      </c>
      <c r="BE763" s="188">
        <f t="shared" si="194"/>
        <v>0</v>
      </c>
      <c r="BF763" s="188">
        <f t="shared" si="195"/>
        <v>0</v>
      </c>
      <c r="BG763" s="188">
        <f t="shared" si="196"/>
        <v>0</v>
      </c>
      <c r="BH763" s="188">
        <f t="shared" si="197"/>
        <v>0</v>
      </c>
      <c r="BI763" s="188">
        <f t="shared" si="198"/>
        <v>0</v>
      </c>
      <c r="BJ763" s="25" t="s">
        <v>82</v>
      </c>
      <c r="BK763" s="188">
        <f t="shared" si="199"/>
        <v>0</v>
      </c>
      <c r="BL763" s="25" t="s">
        <v>337</v>
      </c>
      <c r="BM763" s="25" t="s">
        <v>1825</v>
      </c>
    </row>
    <row r="764" spans="2:65" s="1" customFormat="1" ht="20.399999999999999" customHeight="1">
      <c r="B764" s="176"/>
      <c r="C764" s="230" t="s">
        <v>1826</v>
      </c>
      <c r="D764" s="230" t="s">
        <v>757</v>
      </c>
      <c r="E764" s="231" t="s">
        <v>1827</v>
      </c>
      <c r="F764" s="232" t="s">
        <v>1828</v>
      </c>
      <c r="G764" s="233" t="s">
        <v>494</v>
      </c>
      <c r="H764" s="234">
        <v>3</v>
      </c>
      <c r="I764" s="235"/>
      <c r="J764" s="236">
        <f t="shared" si="190"/>
        <v>0</v>
      </c>
      <c r="K764" s="403" t="s">
        <v>5588</v>
      </c>
      <c r="L764" s="237"/>
      <c r="M764" s="238" t="s">
        <v>5</v>
      </c>
      <c r="N764" s="239" t="s">
        <v>45</v>
      </c>
      <c r="O764" s="43"/>
      <c r="P764" s="186">
        <f t="shared" si="191"/>
        <v>0</v>
      </c>
      <c r="Q764" s="186">
        <v>0</v>
      </c>
      <c r="R764" s="186">
        <f t="shared" si="192"/>
        <v>0</v>
      </c>
      <c r="S764" s="186">
        <v>0</v>
      </c>
      <c r="T764" s="187">
        <f t="shared" si="193"/>
        <v>0</v>
      </c>
      <c r="AR764" s="25" t="s">
        <v>401</v>
      </c>
      <c r="AT764" s="25" t="s">
        <v>757</v>
      </c>
      <c r="AU764" s="25" t="s">
        <v>330</v>
      </c>
      <c r="AY764" s="25" t="s">
        <v>285</v>
      </c>
      <c r="BE764" s="188">
        <f t="shared" si="194"/>
        <v>0</v>
      </c>
      <c r="BF764" s="188">
        <f t="shared" si="195"/>
        <v>0</v>
      </c>
      <c r="BG764" s="188">
        <f t="shared" si="196"/>
        <v>0</v>
      </c>
      <c r="BH764" s="188">
        <f t="shared" si="197"/>
        <v>0</v>
      </c>
      <c r="BI764" s="188">
        <f t="shared" si="198"/>
        <v>0</v>
      </c>
      <c r="BJ764" s="25" t="s">
        <v>82</v>
      </c>
      <c r="BK764" s="188">
        <f t="shared" si="199"/>
        <v>0</v>
      </c>
      <c r="BL764" s="25" t="s">
        <v>337</v>
      </c>
      <c r="BM764" s="25" t="s">
        <v>1829</v>
      </c>
    </row>
    <row r="765" spans="2:65" s="15" customFormat="1" ht="21.6" customHeight="1">
      <c r="B765" s="245"/>
      <c r="D765" s="246" t="s">
        <v>73</v>
      </c>
      <c r="E765" s="246" t="s">
        <v>1830</v>
      </c>
      <c r="F765" s="246" t="s">
        <v>1831</v>
      </c>
      <c r="I765" s="247"/>
      <c r="J765" s="248">
        <f>BK765</f>
        <v>0</v>
      </c>
      <c r="K765" s="403" t="s">
        <v>5588</v>
      </c>
      <c r="L765" s="245"/>
      <c r="M765" s="249"/>
      <c r="N765" s="250"/>
      <c r="O765" s="250"/>
      <c r="P765" s="251">
        <f>SUM(P766:P773)</f>
        <v>0</v>
      </c>
      <c r="Q765" s="250"/>
      <c r="R765" s="251">
        <f>SUM(R766:R773)</f>
        <v>0</v>
      </c>
      <c r="S765" s="250"/>
      <c r="T765" s="252">
        <f>SUM(T766:T773)</f>
        <v>0</v>
      </c>
      <c r="AR765" s="253" t="s">
        <v>84</v>
      </c>
      <c r="AT765" s="254" t="s">
        <v>73</v>
      </c>
      <c r="AU765" s="254" t="s">
        <v>291</v>
      </c>
      <c r="AY765" s="253" t="s">
        <v>285</v>
      </c>
      <c r="BK765" s="255">
        <f>SUM(BK766:BK773)</f>
        <v>0</v>
      </c>
    </row>
    <row r="766" spans="2:65" s="1" customFormat="1" ht="20.399999999999999" customHeight="1">
      <c r="B766" s="176"/>
      <c r="C766" s="177" t="s">
        <v>1832</v>
      </c>
      <c r="D766" s="177" t="s">
        <v>287</v>
      </c>
      <c r="E766" s="178" t="s">
        <v>1833</v>
      </c>
      <c r="F766" s="179" t="s">
        <v>1834</v>
      </c>
      <c r="G766" s="180" t="s">
        <v>494</v>
      </c>
      <c r="H766" s="181">
        <v>1</v>
      </c>
      <c r="I766" s="182"/>
      <c r="J766" s="183">
        <f t="shared" ref="J766:J773" si="200">ROUND(I766*H766,2)</f>
        <v>0</v>
      </c>
      <c r="K766" s="403" t="s">
        <v>5588</v>
      </c>
      <c r="L766" s="42"/>
      <c r="M766" s="184" t="s">
        <v>5</v>
      </c>
      <c r="N766" s="185" t="s">
        <v>45</v>
      </c>
      <c r="O766" s="43"/>
      <c r="P766" s="186">
        <f t="shared" ref="P766:P773" si="201">O766*H766</f>
        <v>0</v>
      </c>
      <c r="Q766" s="186">
        <v>0</v>
      </c>
      <c r="R766" s="186">
        <f t="shared" ref="R766:R773" si="202">Q766*H766</f>
        <v>0</v>
      </c>
      <c r="S766" s="186">
        <v>0</v>
      </c>
      <c r="T766" s="187">
        <f t="shared" ref="T766:T773" si="203">S766*H766</f>
        <v>0</v>
      </c>
      <c r="AR766" s="25" t="s">
        <v>337</v>
      </c>
      <c r="AT766" s="25" t="s">
        <v>287</v>
      </c>
      <c r="AU766" s="25" t="s">
        <v>330</v>
      </c>
      <c r="AY766" s="25" t="s">
        <v>285</v>
      </c>
      <c r="BE766" s="188">
        <f t="shared" ref="BE766:BE773" si="204">IF(N766="základní",J766,0)</f>
        <v>0</v>
      </c>
      <c r="BF766" s="188">
        <f t="shared" ref="BF766:BF773" si="205">IF(N766="snížená",J766,0)</f>
        <v>0</v>
      </c>
      <c r="BG766" s="188">
        <f t="shared" ref="BG766:BG773" si="206">IF(N766="zákl. přenesená",J766,0)</f>
        <v>0</v>
      </c>
      <c r="BH766" s="188">
        <f t="shared" ref="BH766:BH773" si="207">IF(N766="sníž. přenesená",J766,0)</f>
        <v>0</v>
      </c>
      <c r="BI766" s="188">
        <f t="shared" ref="BI766:BI773" si="208">IF(N766="nulová",J766,0)</f>
        <v>0</v>
      </c>
      <c r="BJ766" s="25" t="s">
        <v>82</v>
      </c>
      <c r="BK766" s="188">
        <f t="shared" ref="BK766:BK773" si="209">ROUND(I766*H766,2)</f>
        <v>0</v>
      </c>
      <c r="BL766" s="25" t="s">
        <v>337</v>
      </c>
      <c r="BM766" s="25" t="s">
        <v>1835</v>
      </c>
    </row>
    <row r="767" spans="2:65" s="1" customFormat="1" ht="20.399999999999999" customHeight="1">
      <c r="B767" s="176"/>
      <c r="C767" s="177" t="s">
        <v>1836</v>
      </c>
      <c r="D767" s="177" t="s">
        <v>287</v>
      </c>
      <c r="E767" s="178" t="s">
        <v>1837</v>
      </c>
      <c r="F767" s="179" t="s">
        <v>1838</v>
      </c>
      <c r="G767" s="180" t="s">
        <v>494</v>
      </c>
      <c r="H767" s="181">
        <v>1</v>
      </c>
      <c r="I767" s="182"/>
      <c r="J767" s="183">
        <f t="shared" si="200"/>
        <v>0</v>
      </c>
      <c r="K767" s="403" t="s">
        <v>5588</v>
      </c>
      <c r="L767" s="42"/>
      <c r="M767" s="184" t="s">
        <v>5</v>
      </c>
      <c r="N767" s="185" t="s">
        <v>45</v>
      </c>
      <c r="O767" s="43"/>
      <c r="P767" s="186">
        <f t="shared" si="201"/>
        <v>0</v>
      </c>
      <c r="Q767" s="186">
        <v>0</v>
      </c>
      <c r="R767" s="186">
        <f t="shared" si="202"/>
        <v>0</v>
      </c>
      <c r="S767" s="186">
        <v>0</v>
      </c>
      <c r="T767" s="187">
        <f t="shared" si="203"/>
        <v>0</v>
      </c>
      <c r="AR767" s="25" t="s">
        <v>337</v>
      </c>
      <c r="AT767" s="25" t="s">
        <v>287</v>
      </c>
      <c r="AU767" s="25" t="s">
        <v>330</v>
      </c>
      <c r="AY767" s="25" t="s">
        <v>285</v>
      </c>
      <c r="BE767" s="188">
        <f t="shared" si="204"/>
        <v>0</v>
      </c>
      <c r="BF767" s="188">
        <f t="shared" si="205"/>
        <v>0</v>
      </c>
      <c r="BG767" s="188">
        <f t="shared" si="206"/>
        <v>0</v>
      </c>
      <c r="BH767" s="188">
        <f t="shared" si="207"/>
        <v>0</v>
      </c>
      <c r="BI767" s="188">
        <f t="shared" si="208"/>
        <v>0</v>
      </c>
      <c r="BJ767" s="25" t="s">
        <v>82</v>
      </c>
      <c r="BK767" s="188">
        <f t="shared" si="209"/>
        <v>0</v>
      </c>
      <c r="BL767" s="25" t="s">
        <v>337</v>
      </c>
      <c r="BM767" s="25" t="s">
        <v>1839</v>
      </c>
    </row>
    <row r="768" spans="2:65" s="1" customFormat="1" ht="20.399999999999999" customHeight="1">
      <c r="B768" s="176"/>
      <c r="C768" s="177" t="s">
        <v>1840</v>
      </c>
      <c r="D768" s="177" t="s">
        <v>287</v>
      </c>
      <c r="E768" s="178" t="s">
        <v>1841</v>
      </c>
      <c r="F768" s="179" t="s">
        <v>1842</v>
      </c>
      <c r="G768" s="180" t="s">
        <v>494</v>
      </c>
      <c r="H768" s="181">
        <v>1</v>
      </c>
      <c r="I768" s="182"/>
      <c r="J768" s="183">
        <f t="shared" si="200"/>
        <v>0</v>
      </c>
      <c r="K768" s="403" t="s">
        <v>5588</v>
      </c>
      <c r="L768" s="42"/>
      <c r="M768" s="184" t="s">
        <v>5</v>
      </c>
      <c r="N768" s="185" t="s">
        <v>45</v>
      </c>
      <c r="O768" s="43"/>
      <c r="P768" s="186">
        <f t="shared" si="201"/>
        <v>0</v>
      </c>
      <c r="Q768" s="186">
        <v>0</v>
      </c>
      <c r="R768" s="186">
        <f t="shared" si="202"/>
        <v>0</v>
      </c>
      <c r="S768" s="186">
        <v>0</v>
      </c>
      <c r="T768" s="187">
        <f t="shared" si="203"/>
        <v>0</v>
      </c>
      <c r="AR768" s="25" t="s">
        <v>337</v>
      </c>
      <c r="AT768" s="25" t="s">
        <v>287</v>
      </c>
      <c r="AU768" s="25" t="s">
        <v>330</v>
      </c>
      <c r="AY768" s="25" t="s">
        <v>285</v>
      </c>
      <c r="BE768" s="188">
        <f t="shared" si="204"/>
        <v>0</v>
      </c>
      <c r="BF768" s="188">
        <f t="shared" si="205"/>
        <v>0</v>
      </c>
      <c r="BG768" s="188">
        <f t="shared" si="206"/>
        <v>0</v>
      </c>
      <c r="BH768" s="188">
        <f t="shared" si="207"/>
        <v>0</v>
      </c>
      <c r="BI768" s="188">
        <f t="shared" si="208"/>
        <v>0</v>
      </c>
      <c r="BJ768" s="25" t="s">
        <v>82</v>
      </c>
      <c r="BK768" s="188">
        <f t="shared" si="209"/>
        <v>0</v>
      </c>
      <c r="BL768" s="25" t="s">
        <v>337</v>
      </c>
      <c r="BM768" s="25" t="s">
        <v>1843</v>
      </c>
    </row>
    <row r="769" spans="2:65" s="1" customFormat="1" ht="20.399999999999999" customHeight="1">
      <c r="B769" s="176"/>
      <c r="C769" s="177" t="s">
        <v>1844</v>
      </c>
      <c r="D769" s="177" t="s">
        <v>287</v>
      </c>
      <c r="E769" s="178" t="s">
        <v>1845</v>
      </c>
      <c r="F769" s="179" t="s">
        <v>1846</v>
      </c>
      <c r="G769" s="180" t="s">
        <v>494</v>
      </c>
      <c r="H769" s="181">
        <v>1</v>
      </c>
      <c r="I769" s="182"/>
      <c r="J769" s="183">
        <f t="shared" si="200"/>
        <v>0</v>
      </c>
      <c r="K769" s="403" t="s">
        <v>5588</v>
      </c>
      <c r="L769" s="42"/>
      <c r="M769" s="184" t="s">
        <v>5</v>
      </c>
      <c r="N769" s="185" t="s">
        <v>45</v>
      </c>
      <c r="O769" s="43"/>
      <c r="P769" s="186">
        <f t="shared" si="201"/>
        <v>0</v>
      </c>
      <c r="Q769" s="186">
        <v>0</v>
      </c>
      <c r="R769" s="186">
        <f t="shared" si="202"/>
        <v>0</v>
      </c>
      <c r="S769" s="186">
        <v>0</v>
      </c>
      <c r="T769" s="187">
        <f t="shared" si="203"/>
        <v>0</v>
      </c>
      <c r="AR769" s="25" t="s">
        <v>337</v>
      </c>
      <c r="AT769" s="25" t="s">
        <v>287</v>
      </c>
      <c r="AU769" s="25" t="s">
        <v>330</v>
      </c>
      <c r="AY769" s="25" t="s">
        <v>285</v>
      </c>
      <c r="BE769" s="188">
        <f t="shared" si="204"/>
        <v>0</v>
      </c>
      <c r="BF769" s="188">
        <f t="shared" si="205"/>
        <v>0</v>
      </c>
      <c r="BG769" s="188">
        <f t="shared" si="206"/>
        <v>0</v>
      </c>
      <c r="BH769" s="188">
        <f t="shared" si="207"/>
        <v>0</v>
      </c>
      <c r="BI769" s="188">
        <f t="shared" si="208"/>
        <v>0</v>
      </c>
      <c r="BJ769" s="25" t="s">
        <v>82</v>
      </c>
      <c r="BK769" s="188">
        <f t="shared" si="209"/>
        <v>0</v>
      </c>
      <c r="BL769" s="25" t="s">
        <v>337</v>
      </c>
      <c r="BM769" s="25" t="s">
        <v>1847</v>
      </c>
    </row>
    <row r="770" spans="2:65" s="1" customFormat="1" ht="20.399999999999999" customHeight="1">
      <c r="B770" s="176"/>
      <c r="C770" s="230" t="s">
        <v>1848</v>
      </c>
      <c r="D770" s="230" t="s">
        <v>757</v>
      </c>
      <c r="E770" s="231" t="s">
        <v>1849</v>
      </c>
      <c r="F770" s="232" t="s">
        <v>1850</v>
      </c>
      <c r="G770" s="233" t="s">
        <v>494</v>
      </c>
      <c r="H770" s="234">
        <v>1</v>
      </c>
      <c r="I770" s="235"/>
      <c r="J770" s="236">
        <f t="shared" si="200"/>
        <v>0</v>
      </c>
      <c r="K770" s="403" t="s">
        <v>5588</v>
      </c>
      <c r="L770" s="237"/>
      <c r="M770" s="238" t="s">
        <v>5</v>
      </c>
      <c r="N770" s="239" t="s">
        <v>45</v>
      </c>
      <c r="O770" s="43"/>
      <c r="P770" s="186">
        <f t="shared" si="201"/>
        <v>0</v>
      </c>
      <c r="Q770" s="186">
        <v>0</v>
      </c>
      <c r="R770" s="186">
        <f t="shared" si="202"/>
        <v>0</v>
      </c>
      <c r="S770" s="186">
        <v>0</v>
      </c>
      <c r="T770" s="187">
        <f t="shared" si="203"/>
        <v>0</v>
      </c>
      <c r="AR770" s="25" t="s">
        <v>401</v>
      </c>
      <c r="AT770" s="25" t="s">
        <v>757</v>
      </c>
      <c r="AU770" s="25" t="s">
        <v>330</v>
      </c>
      <c r="AY770" s="25" t="s">
        <v>285</v>
      </c>
      <c r="BE770" s="188">
        <f t="shared" si="204"/>
        <v>0</v>
      </c>
      <c r="BF770" s="188">
        <f t="shared" si="205"/>
        <v>0</v>
      </c>
      <c r="BG770" s="188">
        <f t="shared" si="206"/>
        <v>0</v>
      </c>
      <c r="BH770" s="188">
        <f t="shared" si="207"/>
        <v>0</v>
      </c>
      <c r="BI770" s="188">
        <f t="shared" si="208"/>
        <v>0</v>
      </c>
      <c r="BJ770" s="25" t="s">
        <v>82</v>
      </c>
      <c r="BK770" s="188">
        <f t="shared" si="209"/>
        <v>0</v>
      </c>
      <c r="BL770" s="25" t="s">
        <v>337</v>
      </c>
      <c r="BM770" s="25" t="s">
        <v>1851</v>
      </c>
    </row>
    <row r="771" spans="2:65" s="1" customFormat="1" ht="20.399999999999999" customHeight="1">
      <c r="B771" s="176"/>
      <c r="C771" s="230" t="s">
        <v>1852</v>
      </c>
      <c r="D771" s="230" t="s">
        <v>757</v>
      </c>
      <c r="E771" s="231" t="s">
        <v>1853</v>
      </c>
      <c r="F771" s="232" t="s">
        <v>1854</v>
      </c>
      <c r="G771" s="233" t="s">
        <v>494</v>
      </c>
      <c r="H771" s="234">
        <v>1</v>
      </c>
      <c r="I771" s="235"/>
      <c r="J771" s="236">
        <f t="shared" si="200"/>
        <v>0</v>
      </c>
      <c r="K771" s="403" t="s">
        <v>5588</v>
      </c>
      <c r="L771" s="237"/>
      <c r="M771" s="238" t="s">
        <v>5</v>
      </c>
      <c r="N771" s="239" t="s">
        <v>45</v>
      </c>
      <c r="O771" s="43"/>
      <c r="P771" s="186">
        <f t="shared" si="201"/>
        <v>0</v>
      </c>
      <c r="Q771" s="186">
        <v>0</v>
      </c>
      <c r="R771" s="186">
        <f t="shared" si="202"/>
        <v>0</v>
      </c>
      <c r="S771" s="186">
        <v>0</v>
      </c>
      <c r="T771" s="187">
        <f t="shared" si="203"/>
        <v>0</v>
      </c>
      <c r="AR771" s="25" t="s">
        <v>401</v>
      </c>
      <c r="AT771" s="25" t="s">
        <v>757</v>
      </c>
      <c r="AU771" s="25" t="s">
        <v>330</v>
      </c>
      <c r="AY771" s="25" t="s">
        <v>285</v>
      </c>
      <c r="BE771" s="188">
        <f t="shared" si="204"/>
        <v>0</v>
      </c>
      <c r="BF771" s="188">
        <f t="shared" si="205"/>
        <v>0</v>
      </c>
      <c r="BG771" s="188">
        <f t="shared" si="206"/>
        <v>0</v>
      </c>
      <c r="BH771" s="188">
        <f t="shared" si="207"/>
        <v>0</v>
      </c>
      <c r="BI771" s="188">
        <f t="shared" si="208"/>
        <v>0</v>
      </c>
      <c r="BJ771" s="25" t="s">
        <v>82</v>
      </c>
      <c r="BK771" s="188">
        <f t="shared" si="209"/>
        <v>0</v>
      </c>
      <c r="BL771" s="25" t="s">
        <v>337</v>
      </c>
      <c r="BM771" s="25" t="s">
        <v>1855</v>
      </c>
    </row>
    <row r="772" spans="2:65" s="1" customFormat="1" ht="20.399999999999999" customHeight="1">
      <c r="B772" s="176"/>
      <c r="C772" s="230" t="s">
        <v>1856</v>
      </c>
      <c r="D772" s="230" t="s">
        <v>757</v>
      </c>
      <c r="E772" s="231" t="s">
        <v>1857</v>
      </c>
      <c r="F772" s="232" t="s">
        <v>1858</v>
      </c>
      <c r="G772" s="233" t="s">
        <v>494</v>
      </c>
      <c r="H772" s="234">
        <v>1</v>
      </c>
      <c r="I772" s="235"/>
      <c r="J772" s="236">
        <f t="shared" si="200"/>
        <v>0</v>
      </c>
      <c r="K772" s="403" t="s">
        <v>5588</v>
      </c>
      <c r="L772" s="237"/>
      <c r="M772" s="238" t="s">
        <v>5</v>
      </c>
      <c r="N772" s="239" t="s">
        <v>45</v>
      </c>
      <c r="O772" s="43"/>
      <c r="P772" s="186">
        <f t="shared" si="201"/>
        <v>0</v>
      </c>
      <c r="Q772" s="186">
        <v>0</v>
      </c>
      <c r="R772" s="186">
        <f t="shared" si="202"/>
        <v>0</v>
      </c>
      <c r="S772" s="186">
        <v>0</v>
      </c>
      <c r="T772" s="187">
        <f t="shared" si="203"/>
        <v>0</v>
      </c>
      <c r="AR772" s="25" t="s">
        <v>401</v>
      </c>
      <c r="AT772" s="25" t="s">
        <v>757</v>
      </c>
      <c r="AU772" s="25" t="s">
        <v>330</v>
      </c>
      <c r="AY772" s="25" t="s">
        <v>285</v>
      </c>
      <c r="BE772" s="188">
        <f t="shared" si="204"/>
        <v>0</v>
      </c>
      <c r="BF772" s="188">
        <f t="shared" si="205"/>
        <v>0</v>
      </c>
      <c r="BG772" s="188">
        <f t="shared" si="206"/>
        <v>0</v>
      </c>
      <c r="BH772" s="188">
        <f t="shared" si="207"/>
        <v>0</v>
      </c>
      <c r="BI772" s="188">
        <f t="shared" si="208"/>
        <v>0</v>
      </c>
      <c r="BJ772" s="25" t="s">
        <v>82</v>
      </c>
      <c r="BK772" s="188">
        <f t="shared" si="209"/>
        <v>0</v>
      </c>
      <c r="BL772" s="25" t="s">
        <v>337</v>
      </c>
      <c r="BM772" s="25" t="s">
        <v>1859</v>
      </c>
    </row>
    <row r="773" spans="2:65" s="1" customFormat="1" ht="20.399999999999999" customHeight="1">
      <c r="B773" s="176"/>
      <c r="C773" s="230" t="s">
        <v>1860</v>
      </c>
      <c r="D773" s="230" t="s">
        <v>757</v>
      </c>
      <c r="E773" s="231" t="s">
        <v>1861</v>
      </c>
      <c r="F773" s="232" t="s">
        <v>1862</v>
      </c>
      <c r="G773" s="233" t="s">
        <v>494</v>
      </c>
      <c r="H773" s="234">
        <v>1</v>
      </c>
      <c r="I773" s="235"/>
      <c r="J773" s="236">
        <f t="shared" si="200"/>
        <v>0</v>
      </c>
      <c r="K773" s="403" t="s">
        <v>5588</v>
      </c>
      <c r="L773" s="237"/>
      <c r="M773" s="238" t="s">
        <v>5</v>
      </c>
      <c r="N773" s="239" t="s">
        <v>45</v>
      </c>
      <c r="O773" s="43"/>
      <c r="P773" s="186">
        <f t="shared" si="201"/>
        <v>0</v>
      </c>
      <c r="Q773" s="186">
        <v>0</v>
      </c>
      <c r="R773" s="186">
        <f t="shared" si="202"/>
        <v>0</v>
      </c>
      <c r="S773" s="186">
        <v>0</v>
      </c>
      <c r="T773" s="187">
        <f t="shared" si="203"/>
        <v>0</v>
      </c>
      <c r="AR773" s="25" t="s">
        <v>401</v>
      </c>
      <c r="AT773" s="25" t="s">
        <v>757</v>
      </c>
      <c r="AU773" s="25" t="s">
        <v>330</v>
      </c>
      <c r="AY773" s="25" t="s">
        <v>285</v>
      </c>
      <c r="BE773" s="188">
        <f t="shared" si="204"/>
        <v>0</v>
      </c>
      <c r="BF773" s="188">
        <f t="shared" si="205"/>
        <v>0</v>
      </c>
      <c r="BG773" s="188">
        <f t="shared" si="206"/>
        <v>0</v>
      </c>
      <c r="BH773" s="188">
        <f t="shared" si="207"/>
        <v>0</v>
      </c>
      <c r="BI773" s="188">
        <f t="shared" si="208"/>
        <v>0</v>
      </c>
      <c r="BJ773" s="25" t="s">
        <v>82</v>
      </c>
      <c r="BK773" s="188">
        <f t="shared" si="209"/>
        <v>0</v>
      </c>
      <c r="BL773" s="25" t="s">
        <v>337</v>
      </c>
      <c r="BM773" s="25" t="s">
        <v>1863</v>
      </c>
    </row>
    <row r="774" spans="2:65" s="15" customFormat="1" ht="21.6" customHeight="1">
      <c r="B774" s="245"/>
      <c r="D774" s="246" t="s">
        <v>73</v>
      </c>
      <c r="E774" s="246" t="s">
        <v>1864</v>
      </c>
      <c r="F774" s="246" t="s">
        <v>1865</v>
      </c>
      <c r="I774" s="247"/>
      <c r="J774" s="248">
        <f>BK774</f>
        <v>0</v>
      </c>
      <c r="K774" s="403" t="s">
        <v>5588</v>
      </c>
      <c r="L774" s="245"/>
      <c r="M774" s="249"/>
      <c r="N774" s="250"/>
      <c r="O774" s="250"/>
      <c r="P774" s="251">
        <f>SUM(P775:P780)</f>
        <v>0</v>
      </c>
      <c r="Q774" s="250"/>
      <c r="R774" s="251">
        <f>SUM(R775:R780)</f>
        <v>0</v>
      </c>
      <c r="S774" s="250"/>
      <c r="T774" s="252">
        <f>SUM(T775:T780)</f>
        <v>0</v>
      </c>
      <c r="AR774" s="253" t="s">
        <v>84</v>
      </c>
      <c r="AT774" s="254" t="s">
        <v>73</v>
      </c>
      <c r="AU774" s="254" t="s">
        <v>291</v>
      </c>
      <c r="AY774" s="253" t="s">
        <v>285</v>
      </c>
      <c r="BK774" s="255">
        <f>SUM(BK775:BK780)</f>
        <v>0</v>
      </c>
    </row>
    <row r="775" spans="2:65" s="1" customFormat="1" ht="20.399999999999999" customHeight="1">
      <c r="B775" s="176"/>
      <c r="C775" s="177" t="s">
        <v>1866</v>
      </c>
      <c r="D775" s="177" t="s">
        <v>287</v>
      </c>
      <c r="E775" s="178" t="s">
        <v>1867</v>
      </c>
      <c r="F775" s="179" t="s">
        <v>1868</v>
      </c>
      <c r="G775" s="180" t="s">
        <v>494</v>
      </c>
      <c r="H775" s="181">
        <v>7</v>
      </c>
      <c r="I775" s="182"/>
      <c r="J775" s="183">
        <f t="shared" ref="J775:J780" si="210">ROUND(I775*H775,2)</f>
        <v>0</v>
      </c>
      <c r="K775" s="403" t="s">
        <v>5588</v>
      </c>
      <c r="L775" s="42"/>
      <c r="M775" s="184" t="s">
        <v>5</v>
      </c>
      <c r="N775" s="185" t="s">
        <v>45</v>
      </c>
      <c r="O775" s="43"/>
      <c r="P775" s="186">
        <f t="shared" ref="P775:P780" si="211">O775*H775</f>
        <v>0</v>
      </c>
      <c r="Q775" s="186">
        <v>0</v>
      </c>
      <c r="R775" s="186">
        <f t="shared" ref="R775:R780" si="212">Q775*H775</f>
        <v>0</v>
      </c>
      <c r="S775" s="186">
        <v>0</v>
      </c>
      <c r="T775" s="187">
        <f t="shared" ref="T775:T780" si="213">S775*H775</f>
        <v>0</v>
      </c>
      <c r="AR775" s="25" t="s">
        <v>337</v>
      </c>
      <c r="AT775" s="25" t="s">
        <v>287</v>
      </c>
      <c r="AU775" s="25" t="s">
        <v>330</v>
      </c>
      <c r="AY775" s="25" t="s">
        <v>285</v>
      </c>
      <c r="BE775" s="188">
        <f t="shared" ref="BE775:BE780" si="214">IF(N775="základní",J775,0)</f>
        <v>0</v>
      </c>
      <c r="BF775" s="188">
        <f t="shared" ref="BF775:BF780" si="215">IF(N775="snížená",J775,0)</f>
        <v>0</v>
      </c>
      <c r="BG775" s="188">
        <f t="shared" ref="BG775:BG780" si="216">IF(N775="zákl. přenesená",J775,0)</f>
        <v>0</v>
      </c>
      <c r="BH775" s="188">
        <f t="shared" ref="BH775:BH780" si="217">IF(N775="sníž. přenesená",J775,0)</f>
        <v>0</v>
      </c>
      <c r="BI775" s="188">
        <f t="shared" ref="BI775:BI780" si="218">IF(N775="nulová",J775,0)</f>
        <v>0</v>
      </c>
      <c r="BJ775" s="25" t="s">
        <v>82</v>
      </c>
      <c r="BK775" s="188">
        <f t="shared" ref="BK775:BK780" si="219">ROUND(I775*H775,2)</f>
        <v>0</v>
      </c>
      <c r="BL775" s="25" t="s">
        <v>337</v>
      </c>
      <c r="BM775" s="25" t="s">
        <v>1869</v>
      </c>
    </row>
    <row r="776" spans="2:65" s="1" customFormat="1" ht="20.399999999999999" customHeight="1">
      <c r="B776" s="176"/>
      <c r="C776" s="177" t="s">
        <v>1870</v>
      </c>
      <c r="D776" s="177" t="s">
        <v>287</v>
      </c>
      <c r="E776" s="178" t="s">
        <v>1871</v>
      </c>
      <c r="F776" s="179" t="s">
        <v>1872</v>
      </c>
      <c r="G776" s="180" t="s">
        <v>494</v>
      </c>
      <c r="H776" s="181">
        <v>1</v>
      </c>
      <c r="I776" s="182"/>
      <c r="J776" s="183">
        <f t="shared" si="210"/>
        <v>0</v>
      </c>
      <c r="K776" s="403" t="s">
        <v>5588</v>
      </c>
      <c r="L776" s="42"/>
      <c r="M776" s="184" t="s">
        <v>5</v>
      </c>
      <c r="N776" s="185" t="s">
        <v>45</v>
      </c>
      <c r="O776" s="43"/>
      <c r="P776" s="186">
        <f t="shared" si="211"/>
        <v>0</v>
      </c>
      <c r="Q776" s="186">
        <v>0</v>
      </c>
      <c r="R776" s="186">
        <f t="shared" si="212"/>
        <v>0</v>
      </c>
      <c r="S776" s="186">
        <v>0</v>
      </c>
      <c r="T776" s="187">
        <f t="shared" si="213"/>
        <v>0</v>
      </c>
      <c r="AR776" s="25" t="s">
        <v>337</v>
      </c>
      <c r="AT776" s="25" t="s">
        <v>287</v>
      </c>
      <c r="AU776" s="25" t="s">
        <v>330</v>
      </c>
      <c r="AY776" s="25" t="s">
        <v>285</v>
      </c>
      <c r="BE776" s="188">
        <f t="shared" si="214"/>
        <v>0</v>
      </c>
      <c r="BF776" s="188">
        <f t="shared" si="215"/>
        <v>0</v>
      </c>
      <c r="BG776" s="188">
        <f t="shared" si="216"/>
        <v>0</v>
      </c>
      <c r="BH776" s="188">
        <f t="shared" si="217"/>
        <v>0</v>
      </c>
      <c r="BI776" s="188">
        <f t="shared" si="218"/>
        <v>0</v>
      </c>
      <c r="BJ776" s="25" t="s">
        <v>82</v>
      </c>
      <c r="BK776" s="188">
        <f t="shared" si="219"/>
        <v>0</v>
      </c>
      <c r="BL776" s="25" t="s">
        <v>337</v>
      </c>
      <c r="BM776" s="25" t="s">
        <v>1873</v>
      </c>
    </row>
    <row r="777" spans="2:65" s="1" customFormat="1" ht="20.399999999999999" customHeight="1">
      <c r="B777" s="176"/>
      <c r="C777" s="177" t="s">
        <v>1874</v>
      </c>
      <c r="D777" s="177" t="s">
        <v>287</v>
      </c>
      <c r="E777" s="178" t="s">
        <v>1875</v>
      </c>
      <c r="F777" s="179" t="s">
        <v>1876</v>
      </c>
      <c r="G777" s="180" t="s">
        <v>494</v>
      </c>
      <c r="H777" s="181">
        <v>3</v>
      </c>
      <c r="I777" s="182"/>
      <c r="J777" s="183">
        <f t="shared" si="210"/>
        <v>0</v>
      </c>
      <c r="K777" s="403" t="s">
        <v>5588</v>
      </c>
      <c r="L777" s="42"/>
      <c r="M777" s="184" t="s">
        <v>5</v>
      </c>
      <c r="N777" s="185" t="s">
        <v>45</v>
      </c>
      <c r="O777" s="43"/>
      <c r="P777" s="186">
        <f t="shared" si="211"/>
        <v>0</v>
      </c>
      <c r="Q777" s="186">
        <v>0</v>
      </c>
      <c r="R777" s="186">
        <f t="shared" si="212"/>
        <v>0</v>
      </c>
      <c r="S777" s="186">
        <v>0</v>
      </c>
      <c r="T777" s="187">
        <f t="shared" si="213"/>
        <v>0</v>
      </c>
      <c r="AR777" s="25" t="s">
        <v>337</v>
      </c>
      <c r="AT777" s="25" t="s">
        <v>287</v>
      </c>
      <c r="AU777" s="25" t="s">
        <v>330</v>
      </c>
      <c r="AY777" s="25" t="s">
        <v>285</v>
      </c>
      <c r="BE777" s="188">
        <f t="shared" si="214"/>
        <v>0</v>
      </c>
      <c r="BF777" s="188">
        <f t="shared" si="215"/>
        <v>0</v>
      </c>
      <c r="BG777" s="188">
        <f t="shared" si="216"/>
        <v>0</v>
      </c>
      <c r="BH777" s="188">
        <f t="shared" si="217"/>
        <v>0</v>
      </c>
      <c r="BI777" s="188">
        <f t="shared" si="218"/>
        <v>0</v>
      </c>
      <c r="BJ777" s="25" t="s">
        <v>82</v>
      </c>
      <c r="BK777" s="188">
        <f t="shared" si="219"/>
        <v>0</v>
      </c>
      <c r="BL777" s="25" t="s">
        <v>337</v>
      </c>
      <c r="BM777" s="25" t="s">
        <v>1877</v>
      </c>
    </row>
    <row r="778" spans="2:65" s="1" customFormat="1" ht="20.399999999999999" customHeight="1">
      <c r="B778" s="176"/>
      <c r="C778" s="230" t="s">
        <v>1878</v>
      </c>
      <c r="D778" s="230" t="s">
        <v>757</v>
      </c>
      <c r="E778" s="231" t="s">
        <v>1879</v>
      </c>
      <c r="F778" s="232" t="s">
        <v>1880</v>
      </c>
      <c r="G778" s="233" t="s">
        <v>494</v>
      </c>
      <c r="H778" s="234">
        <v>7</v>
      </c>
      <c r="I778" s="235"/>
      <c r="J778" s="236">
        <f t="shared" si="210"/>
        <v>0</v>
      </c>
      <c r="K778" s="403" t="s">
        <v>5588</v>
      </c>
      <c r="L778" s="237"/>
      <c r="M778" s="238" t="s">
        <v>5</v>
      </c>
      <c r="N778" s="239" t="s">
        <v>45</v>
      </c>
      <c r="O778" s="43"/>
      <c r="P778" s="186">
        <f t="shared" si="211"/>
        <v>0</v>
      </c>
      <c r="Q778" s="186">
        <v>0</v>
      </c>
      <c r="R778" s="186">
        <f t="shared" si="212"/>
        <v>0</v>
      </c>
      <c r="S778" s="186">
        <v>0</v>
      </c>
      <c r="T778" s="187">
        <f t="shared" si="213"/>
        <v>0</v>
      </c>
      <c r="AR778" s="25" t="s">
        <v>401</v>
      </c>
      <c r="AT778" s="25" t="s">
        <v>757</v>
      </c>
      <c r="AU778" s="25" t="s">
        <v>330</v>
      </c>
      <c r="AY778" s="25" t="s">
        <v>285</v>
      </c>
      <c r="BE778" s="188">
        <f t="shared" si="214"/>
        <v>0</v>
      </c>
      <c r="BF778" s="188">
        <f t="shared" si="215"/>
        <v>0</v>
      </c>
      <c r="BG778" s="188">
        <f t="shared" si="216"/>
        <v>0</v>
      </c>
      <c r="BH778" s="188">
        <f t="shared" si="217"/>
        <v>0</v>
      </c>
      <c r="BI778" s="188">
        <f t="shared" si="218"/>
        <v>0</v>
      </c>
      <c r="BJ778" s="25" t="s">
        <v>82</v>
      </c>
      <c r="BK778" s="188">
        <f t="shared" si="219"/>
        <v>0</v>
      </c>
      <c r="BL778" s="25" t="s">
        <v>337</v>
      </c>
      <c r="BM778" s="25" t="s">
        <v>1881</v>
      </c>
    </row>
    <row r="779" spans="2:65" s="1" customFormat="1" ht="20.399999999999999" customHeight="1">
      <c r="B779" s="176"/>
      <c r="C779" s="230" t="s">
        <v>1882</v>
      </c>
      <c r="D779" s="230" t="s">
        <v>757</v>
      </c>
      <c r="E779" s="231" t="s">
        <v>1883</v>
      </c>
      <c r="F779" s="232" t="s">
        <v>1884</v>
      </c>
      <c r="G779" s="233" t="s">
        <v>494</v>
      </c>
      <c r="H779" s="234">
        <v>1</v>
      </c>
      <c r="I779" s="235"/>
      <c r="J779" s="236">
        <f t="shared" si="210"/>
        <v>0</v>
      </c>
      <c r="K779" s="403" t="s">
        <v>5588</v>
      </c>
      <c r="L779" s="237"/>
      <c r="M779" s="238" t="s">
        <v>5</v>
      </c>
      <c r="N779" s="239" t="s">
        <v>45</v>
      </c>
      <c r="O779" s="43"/>
      <c r="P779" s="186">
        <f t="shared" si="211"/>
        <v>0</v>
      </c>
      <c r="Q779" s="186">
        <v>0</v>
      </c>
      <c r="R779" s="186">
        <f t="shared" si="212"/>
        <v>0</v>
      </c>
      <c r="S779" s="186">
        <v>0</v>
      </c>
      <c r="T779" s="187">
        <f t="shared" si="213"/>
        <v>0</v>
      </c>
      <c r="AR779" s="25" t="s">
        <v>401</v>
      </c>
      <c r="AT779" s="25" t="s">
        <v>757</v>
      </c>
      <c r="AU779" s="25" t="s">
        <v>330</v>
      </c>
      <c r="AY779" s="25" t="s">
        <v>285</v>
      </c>
      <c r="BE779" s="188">
        <f t="shared" si="214"/>
        <v>0</v>
      </c>
      <c r="BF779" s="188">
        <f t="shared" si="215"/>
        <v>0</v>
      </c>
      <c r="BG779" s="188">
        <f t="shared" si="216"/>
        <v>0</v>
      </c>
      <c r="BH779" s="188">
        <f t="shared" si="217"/>
        <v>0</v>
      </c>
      <c r="BI779" s="188">
        <f t="shared" si="218"/>
        <v>0</v>
      </c>
      <c r="BJ779" s="25" t="s">
        <v>82</v>
      </c>
      <c r="BK779" s="188">
        <f t="shared" si="219"/>
        <v>0</v>
      </c>
      <c r="BL779" s="25" t="s">
        <v>337</v>
      </c>
      <c r="BM779" s="25" t="s">
        <v>1885</v>
      </c>
    </row>
    <row r="780" spans="2:65" s="1" customFormat="1" ht="20.399999999999999" customHeight="1">
      <c r="B780" s="176"/>
      <c r="C780" s="230" t="s">
        <v>1886</v>
      </c>
      <c r="D780" s="230" t="s">
        <v>757</v>
      </c>
      <c r="E780" s="231" t="s">
        <v>1887</v>
      </c>
      <c r="F780" s="232" t="s">
        <v>1888</v>
      </c>
      <c r="G780" s="233" t="s">
        <v>494</v>
      </c>
      <c r="H780" s="234">
        <v>3</v>
      </c>
      <c r="I780" s="235"/>
      <c r="J780" s="236">
        <f t="shared" si="210"/>
        <v>0</v>
      </c>
      <c r="K780" s="403" t="s">
        <v>5588</v>
      </c>
      <c r="L780" s="237"/>
      <c r="M780" s="238" t="s">
        <v>5</v>
      </c>
      <c r="N780" s="239" t="s">
        <v>45</v>
      </c>
      <c r="O780" s="43"/>
      <c r="P780" s="186">
        <f t="shared" si="211"/>
        <v>0</v>
      </c>
      <c r="Q780" s="186">
        <v>0</v>
      </c>
      <c r="R780" s="186">
        <f t="shared" si="212"/>
        <v>0</v>
      </c>
      <c r="S780" s="186">
        <v>0</v>
      </c>
      <c r="T780" s="187">
        <f t="shared" si="213"/>
        <v>0</v>
      </c>
      <c r="AR780" s="25" t="s">
        <v>401</v>
      </c>
      <c r="AT780" s="25" t="s">
        <v>757</v>
      </c>
      <c r="AU780" s="25" t="s">
        <v>330</v>
      </c>
      <c r="AY780" s="25" t="s">
        <v>285</v>
      </c>
      <c r="BE780" s="188">
        <f t="shared" si="214"/>
        <v>0</v>
      </c>
      <c r="BF780" s="188">
        <f t="shared" si="215"/>
        <v>0</v>
      </c>
      <c r="BG780" s="188">
        <f t="shared" si="216"/>
        <v>0</v>
      </c>
      <c r="BH780" s="188">
        <f t="shared" si="217"/>
        <v>0</v>
      </c>
      <c r="BI780" s="188">
        <f t="shared" si="218"/>
        <v>0</v>
      </c>
      <c r="BJ780" s="25" t="s">
        <v>82</v>
      </c>
      <c r="BK780" s="188">
        <f t="shared" si="219"/>
        <v>0</v>
      </c>
      <c r="BL780" s="25" t="s">
        <v>337</v>
      </c>
      <c r="BM780" s="25" t="s">
        <v>1889</v>
      </c>
    </row>
    <row r="781" spans="2:65" s="10" customFormat="1" ht="22.35" customHeight="1">
      <c r="B781" s="162"/>
      <c r="D781" s="173" t="s">
        <v>73</v>
      </c>
      <c r="E781" s="174" t="s">
        <v>1890</v>
      </c>
      <c r="F781" s="174" t="s">
        <v>1891</v>
      </c>
      <c r="I781" s="165"/>
      <c r="J781" s="175">
        <f>BK781</f>
        <v>0</v>
      </c>
      <c r="K781" s="401"/>
      <c r="L781" s="162"/>
      <c r="M781" s="167"/>
      <c r="N781" s="168"/>
      <c r="O781" s="168"/>
      <c r="P781" s="169">
        <f>SUM(P782:P856)</f>
        <v>0</v>
      </c>
      <c r="Q781" s="168"/>
      <c r="R781" s="169">
        <f>SUM(R782:R856)</f>
        <v>0</v>
      </c>
      <c r="S781" s="168"/>
      <c r="T781" s="170">
        <f>SUM(T782:T856)</f>
        <v>0</v>
      </c>
      <c r="AR781" s="163" t="s">
        <v>84</v>
      </c>
      <c r="AT781" s="171" t="s">
        <v>73</v>
      </c>
      <c r="AU781" s="171" t="s">
        <v>84</v>
      </c>
      <c r="AY781" s="163" t="s">
        <v>285</v>
      </c>
      <c r="BK781" s="172">
        <f>SUM(BK782:BK856)</f>
        <v>0</v>
      </c>
    </row>
    <row r="782" spans="2:65" s="1" customFormat="1" ht="20.399999999999999" customHeight="1">
      <c r="B782" s="176"/>
      <c r="C782" s="177" t="s">
        <v>1892</v>
      </c>
      <c r="D782" s="177" t="s">
        <v>287</v>
      </c>
      <c r="E782" s="178" t="s">
        <v>1893</v>
      </c>
      <c r="F782" s="179" t="s">
        <v>1894</v>
      </c>
      <c r="G782" s="180" t="s">
        <v>318</v>
      </c>
      <c r="H782" s="181">
        <v>2000</v>
      </c>
      <c r="I782" s="182"/>
      <c r="J782" s="183">
        <f t="shared" ref="J782:J813" si="220">ROUND(I782*H782,2)</f>
        <v>0</v>
      </c>
      <c r="K782" s="403" t="s">
        <v>5588</v>
      </c>
      <c r="L782" s="42"/>
      <c r="M782" s="184" t="s">
        <v>5</v>
      </c>
      <c r="N782" s="185" t="s">
        <v>45</v>
      </c>
      <c r="O782" s="43"/>
      <c r="P782" s="186">
        <f t="shared" ref="P782:P813" si="221">O782*H782</f>
        <v>0</v>
      </c>
      <c r="Q782" s="186">
        <v>0</v>
      </c>
      <c r="R782" s="186">
        <f t="shared" ref="R782:R813" si="222">Q782*H782</f>
        <v>0</v>
      </c>
      <c r="S782" s="186">
        <v>0</v>
      </c>
      <c r="T782" s="187">
        <f t="shared" ref="T782:T813" si="223">S782*H782</f>
        <v>0</v>
      </c>
      <c r="AR782" s="25" t="s">
        <v>337</v>
      </c>
      <c r="AT782" s="25" t="s">
        <v>287</v>
      </c>
      <c r="AU782" s="25" t="s">
        <v>142</v>
      </c>
      <c r="AY782" s="25" t="s">
        <v>285</v>
      </c>
      <c r="BE782" s="188">
        <f t="shared" ref="BE782:BE813" si="224">IF(N782="základní",J782,0)</f>
        <v>0</v>
      </c>
      <c r="BF782" s="188">
        <f t="shared" ref="BF782:BF813" si="225">IF(N782="snížená",J782,0)</f>
        <v>0</v>
      </c>
      <c r="BG782" s="188">
        <f t="shared" ref="BG782:BG813" si="226">IF(N782="zákl. přenesená",J782,0)</f>
        <v>0</v>
      </c>
      <c r="BH782" s="188">
        <f t="shared" ref="BH782:BH813" si="227">IF(N782="sníž. přenesená",J782,0)</f>
        <v>0</v>
      </c>
      <c r="BI782" s="188">
        <f t="shared" ref="BI782:BI813" si="228">IF(N782="nulová",J782,0)</f>
        <v>0</v>
      </c>
      <c r="BJ782" s="25" t="s">
        <v>82</v>
      </c>
      <c r="BK782" s="188">
        <f t="shared" ref="BK782:BK813" si="229">ROUND(I782*H782,2)</f>
        <v>0</v>
      </c>
      <c r="BL782" s="25" t="s">
        <v>337</v>
      </c>
      <c r="BM782" s="25" t="s">
        <v>1895</v>
      </c>
    </row>
    <row r="783" spans="2:65" s="1" customFormat="1" ht="20.399999999999999" customHeight="1">
      <c r="B783" s="176"/>
      <c r="C783" s="177" t="s">
        <v>1896</v>
      </c>
      <c r="D783" s="177" t="s">
        <v>287</v>
      </c>
      <c r="E783" s="178" t="s">
        <v>1897</v>
      </c>
      <c r="F783" s="179" t="s">
        <v>1898</v>
      </c>
      <c r="G783" s="180" t="s">
        <v>318</v>
      </c>
      <c r="H783" s="181">
        <v>630</v>
      </c>
      <c r="I783" s="182"/>
      <c r="J783" s="183">
        <f t="shared" si="220"/>
        <v>0</v>
      </c>
      <c r="K783" s="403" t="s">
        <v>5588</v>
      </c>
      <c r="L783" s="42"/>
      <c r="M783" s="184" t="s">
        <v>5</v>
      </c>
      <c r="N783" s="185" t="s">
        <v>45</v>
      </c>
      <c r="O783" s="43"/>
      <c r="P783" s="186">
        <f t="shared" si="221"/>
        <v>0</v>
      </c>
      <c r="Q783" s="186">
        <v>0</v>
      </c>
      <c r="R783" s="186">
        <f t="shared" si="222"/>
        <v>0</v>
      </c>
      <c r="S783" s="186">
        <v>0</v>
      </c>
      <c r="T783" s="187">
        <f t="shared" si="223"/>
        <v>0</v>
      </c>
      <c r="AR783" s="25" t="s">
        <v>337</v>
      </c>
      <c r="AT783" s="25" t="s">
        <v>287</v>
      </c>
      <c r="AU783" s="25" t="s">
        <v>142</v>
      </c>
      <c r="AY783" s="25" t="s">
        <v>285</v>
      </c>
      <c r="BE783" s="188">
        <f t="shared" si="224"/>
        <v>0</v>
      </c>
      <c r="BF783" s="188">
        <f t="shared" si="225"/>
        <v>0</v>
      </c>
      <c r="BG783" s="188">
        <f t="shared" si="226"/>
        <v>0</v>
      </c>
      <c r="BH783" s="188">
        <f t="shared" si="227"/>
        <v>0</v>
      </c>
      <c r="BI783" s="188">
        <f t="shared" si="228"/>
        <v>0</v>
      </c>
      <c r="BJ783" s="25" t="s">
        <v>82</v>
      </c>
      <c r="BK783" s="188">
        <f t="shared" si="229"/>
        <v>0</v>
      </c>
      <c r="BL783" s="25" t="s">
        <v>337</v>
      </c>
      <c r="BM783" s="25" t="s">
        <v>1899</v>
      </c>
    </row>
    <row r="784" spans="2:65" s="1" customFormat="1" ht="20.399999999999999" customHeight="1">
      <c r="B784" s="176"/>
      <c r="C784" s="177" t="s">
        <v>1900</v>
      </c>
      <c r="D784" s="177" t="s">
        <v>287</v>
      </c>
      <c r="E784" s="178" t="s">
        <v>1901</v>
      </c>
      <c r="F784" s="179" t="s">
        <v>1902</v>
      </c>
      <c r="G784" s="180" t="s">
        <v>318</v>
      </c>
      <c r="H784" s="181">
        <v>70</v>
      </c>
      <c r="I784" s="182"/>
      <c r="J784" s="183">
        <f t="shared" si="220"/>
        <v>0</v>
      </c>
      <c r="K784" s="403" t="s">
        <v>5588</v>
      </c>
      <c r="L784" s="42"/>
      <c r="M784" s="184" t="s">
        <v>5</v>
      </c>
      <c r="N784" s="185" t="s">
        <v>45</v>
      </c>
      <c r="O784" s="43"/>
      <c r="P784" s="186">
        <f t="shared" si="221"/>
        <v>0</v>
      </c>
      <c r="Q784" s="186">
        <v>0</v>
      </c>
      <c r="R784" s="186">
        <f t="shared" si="222"/>
        <v>0</v>
      </c>
      <c r="S784" s="186">
        <v>0</v>
      </c>
      <c r="T784" s="187">
        <f t="shared" si="223"/>
        <v>0</v>
      </c>
      <c r="AR784" s="25" t="s">
        <v>337</v>
      </c>
      <c r="AT784" s="25" t="s">
        <v>287</v>
      </c>
      <c r="AU784" s="25" t="s">
        <v>142</v>
      </c>
      <c r="AY784" s="25" t="s">
        <v>285</v>
      </c>
      <c r="BE784" s="188">
        <f t="shared" si="224"/>
        <v>0</v>
      </c>
      <c r="BF784" s="188">
        <f t="shared" si="225"/>
        <v>0</v>
      </c>
      <c r="BG784" s="188">
        <f t="shared" si="226"/>
        <v>0</v>
      </c>
      <c r="BH784" s="188">
        <f t="shared" si="227"/>
        <v>0</v>
      </c>
      <c r="BI784" s="188">
        <f t="shared" si="228"/>
        <v>0</v>
      </c>
      <c r="BJ784" s="25" t="s">
        <v>82</v>
      </c>
      <c r="BK784" s="188">
        <f t="shared" si="229"/>
        <v>0</v>
      </c>
      <c r="BL784" s="25" t="s">
        <v>337</v>
      </c>
      <c r="BM784" s="25" t="s">
        <v>1903</v>
      </c>
    </row>
    <row r="785" spans="2:65" s="1" customFormat="1" ht="20.399999999999999" customHeight="1">
      <c r="B785" s="176"/>
      <c r="C785" s="177" t="s">
        <v>1904</v>
      </c>
      <c r="D785" s="177" t="s">
        <v>287</v>
      </c>
      <c r="E785" s="178" t="s">
        <v>1905</v>
      </c>
      <c r="F785" s="179" t="s">
        <v>1906</v>
      </c>
      <c r="G785" s="180" t="s">
        <v>318</v>
      </c>
      <c r="H785" s="181">
        <v>25</v>
      </c>
      <c r="I785" s="182"/>
      <c r="J785" s="183">
        <f t="shared" si="220"/>
        <v>0</v>
      </c>
      <c r="K785" s="403" t="s">
        <v>5588</v>
      </c>
      <c r="L785" s="42"/>
      <c r="M785" s="184" t="s">
        <v>5</v>
      </c>
      <c r="N785" s="185" t="s">
        <v>45</v>
      </c>
      <c r="O785" s="43"/>
      <c r="P785" s="186">
        <f t="shared" si="221"/>
        <v>0</v>
      </c>
      <c r="Q785" s="186">
        <v>0</v>
      </c>
      <c r="R785" s="186">
        <f t="shared" si="222"/>
        <v>0</v>
      </c>
      <c r="S785" s="186">
        <v>0</v>
      </c>
      <c r="T785" s="187">
        <f t="shared" si="223"/>
        <v>0</v>
      </c>
      <c r="AR785" s="25" t="s">
        <v>337</v>
      </c>
      <c r="AT785" s="25" t="s">
        <v>287</v>
      </c>
      <c r="AU785" s="25" t="s">
        <v>142</v>
      </c>
      <c r="AY785" s="25" t="s">
        <v>285</v>
      </c>
      <c r="BE785" s="188">
        <f t="shared" si="224"/>
        <v>0</v>
      </c>
      <c r="BF785" s="188">
        <f t="shared" si="225"/>
        <v>0</v>
      </c>
      <c r="BG785" s="188">
        <f t="shared" si="226"/>
        <v>0</v>
      </c>
      <c r="BH785" s="188">
        <f t="shared" si="227"/>
        <v>0</v>
      </c>
      <c r="BI785" s="188">
        <f t="shared" si="228"/>
        <v>0</v>
      </c>
      <c r="BJ785" s="25" t="s">
        <v>82</v>
      </c>
      <c r="BK785" s="188">
        <f t="shared" si="229"/>
        <v>0</v>
      </c>
      <c r="BL785" s="25" t="s">
        <v>337</v>
      </c>
      <c r="BM785" s="25" t="s">
        <v>1907</v>
      </c>
    </row>
    <row r="786" spans="2:65" s="1" customFormat="1" ht="20.399999999999999" customHeight="1">
      <c r="B786" s="176"/>
      <c r="C786" s="177" t="s">
        <v>1908</v>
      </c>
      <c r="D786" s="177" t="s">
        <v>287</v>
      </c>
      <c r="E786" s="178" t="s">
        <v>1909</v>
      </c>
      <c r="F786" s="179" t="s">
        <v>1910</v>
      </c>
      <c r="G786" s="180" t="s">
        <v>494</v>
      </c>
      <c r="H786" s="181">
        <v>7</v>
      </c>
      <c r="I786" s="182"/>
      <c r="J786" s="183">
        <f t="shared" si="220"/>
        <v>0</v>
      </c>
      <c r="K786" s="403" t="s">
        <v>5588</v>
      </c>
      <c r="L786" s="42"/>
      <c r="M786" s="184" t="s">
        <v>5</v>
      </c>
      <c r="N786" s="185" t="s">
        <v>45</v>
      </c>
      <c r="O786" s="43"/>
      <c r="P786" s="186">
        <f t="shared" si="221"/>
        <v>0</v>
      </c>
      <c r="Q786" s="186">
        <v>0</v>
      </c>
      <c r="R786" s="186">
        <f t="shared" si="222"/>
        <v>0</v>
      </c>
      <c r="S786" s="186">
        <v>0</v>
      </c>
      <c r="T786" s="187">
        <f t="shared" si="223"/>
        <v>0</v>
      </c>
      <c r="AR786" s="25" t="s">
        <v>337</v>
      </c>
      <c r="AT786" s="25" t="s">
        <v>287</v>
      </c>
      <c r="AU786" s="25" t="s">
        <v>142</v>
      </c>
      <c r="AY786" s="25" t="s">
        <v>285</v>
      </c>
      <c r="BE786" s="188">
        <f t="shared" si="224"/>
        <v>0</v>
      </c>
      <c r="BF786" s="188">
        <f t="shared" si="225"/>
        <v>0</v>
      </c>
      <c r="BG786" s="188">
        <f t="shared" si="226"/>
        <v>0</v>
      </c>
      <c r="BH786" s="188">
        <f t="shared" si="227"/>
        <v>0</v>
      </c>
      <c r="BI786" s="188">
        <f t="shared" si="228"/>
        <v>0</v>
      </c>
      <c r="BJ786" s="25" t="s">
        <v>82</v>
      </c>
      <c r="BK786" s="188">
        <f t="shared" si="229"/>
        <v>0</v>
      </c>
      <c r="BL786" s="25" t="s">
        <v>337</v>
      </c>
      <c r="BM786" s="25" t="s">
        <v>1911</v>
      </c>
    </row>
    <row r="787" spans="2:65" s="1" customFormat="1" ht="20.399999999999999" customHeight="1">
      <c r="B787" s="176"/>
      <c r="C787" s="177" t="s">
        <v>1912</v>
      </c>
      <c r="D787" s="177" t="s">
        <v>287</v>
      </c>
      <c r="E787" s="178" t="s">
        <v>1913</v>
      </c>
      <c r="F787" s="179" t="s">
        <v>1914</v>
      </c>
      <c r="G787" s="180" t="s">
        <v>494</v>
      </c>
      <c r="H787" s="181">
        <v>360</v>
      </c>
      <c r="I787" s="182"/>
      <c r="J787" s="183">
        <f t="shared" si="220"/>
        <v>0</v>
      </c>
      <c r="K787" s="403" t="s">
        <v>5588</v>
      </c>
      <c r="L787" s="42"/>
      <c r="M787" s="184" t="s">
        <v>5</v>
      </c>
      <c r="N787" s="185" t="s">
        <v>45</v>
      </c>
      <c r="O787" s="43"/>
      <c r="P787" s="186">
        <f t="shared" si="221"/>
        <v>0</v>
      </c>
      <c r="Q787" s="186">
        <v>0</v>
      </c>
      <c r="R787" s="186">
        <f t="shared" si="222"/>
        <v>0</v>
      </c>
      <c r="S787" s="186">
        <v>0</v>
      </c>
      <c r="T787" s="187">
        <f t="shared" si="223"/>
        <v>0</v>
      </c>
      <c r="AR787" s="25" t="s">
        <v>337</v>
      </c>
      <c r="AT787" s="25" t="s">
        <v>287</v>
      </c>
      <c r="AU787" s="25" t="s">
        <v>142</v>
      </c>
      <c r="AY787" s="25" t="s">
        <v>285</v>
      </c>
      <c r="BE787" s="188">
        <f t="shared" si="224"/>
        <v>0</v>
      </c>
      <c r="BF787" s="188">
        <f t="shared" si="225"/>
        <v>0</v>
      </c>
      <c r="BG787" s="188">
        <f t="shared" si="226"/>
        <v>0</v>
      </c>
      <c r="BH787" s="188">
        <f t="shared" si="227"/>
        <v>0</v>
      </c>
      <c r="BI787" s="188">
        <f t="shared" si="228"/>
        <v>0</v>
      </c>
      <c r="BJ787" s="25" t="s">
        <v>82</v>
      </c>
      <c r="BK787" s="188">
        <f t="shared" si="229"/>
        <v>0</v>
      </c>
      <c r="BL787" s="25" t="s">
        <v>337</v>
      </c>
      <c r="BM787" s="25" t="s">
        <v>1915</v>
      </c>
    </row>
    <row r="788" spans="2:65" s="1" customFormat="1" ht="20.399999999999999" customHeight="1">
      <c r="B788" s="176"/>
      <c r="C788" s="177" t="s">
        <v>1916</v>
      </c>
      <c r="D788" s="177" t="s">
        <v>287</v>
      </c>
      <c r="E788" s="178" t="s">
        <v>1917</v>
      </c>
      <c r="F788" s="179" t="s">
        <v>1918</v>
      </c>
      <c r="G788" s="180" t="s">
        <v>494</v>
      </c>
      <c r="H788" s="181">
        <v>57</v>
      </c>
      <c r="I788" s="182"/>
      <c r="J788" s="183">
        <f t="shared" si="220"/>
        <v>0</v>
      </c>
      <c r="K788" s="403" t="s">
        <v>5588</v>
      </c>
      <c r="L788" s="42"/>
      <c r="M788" s="184" t="s">
        <v>5</v>
      </c>
      <c r="N788" s="185" t="s">
        <v>45</v>
      </c>
      <c r="O788" s="43"/>
      <c r="P788" s="186">
        <f t="shared" si="221"/>
        <v>0</v>
      </c>
      <c r="Q788" s="186">
        <v>0</v>
      </c>
      <c r="R788" s="186">
        <f t="shared" si="222"/>
        <v>0</v>
      </c>
      <c r="S788" s="186">
        <v>0</v>
      </c>
      <c r="T788" s="187">
        <f t="shared" si="223"/>
        <v>0</v>
      </c>
      <c r="AR788" s="25" t="s">
        <v>337</v>
      </c>
      <c r="AT788" s="25" t="s">
        <v>287</v>
      </c>
      <c r="AU788" s="25" t="s">
        <v>142</v>
      </c>
      <c r="AY788" s="25" t="s">
        <v>285</v>
      </c>
      <c r="BE788" s="188">
        <f t="shared" si="224"/>
        <v>0</v>
      </c>
      <c r="BF788" s="188">
        <f t="shared" si="225"/>
        <v>0</v>
      </c>
      <c r="BG788" s="188">
        <f t="shared" si="226"/>
        <v>0</v>
      </c>
      <c r="BH788" s="188">
        <f t="shared" si="227"/>
        <v>0</v>
      </c>
      <c r="BI788" s="188">
        <f t="shared" si="228"/>
        <v>0</v>
      </c>
      <c r="BJ788" s="25" t="s">
        <v>82</v>
      </c>
      <c r="BK788" s="188">
        <f t="shared" si="229"/>
        <v>0</v>
      </c>
      <c r="BL788" s="25" t="s">
        <v>337</v>
      </c>
      <c r="BM788" s="25" t="s">
        <v>1919</v>
      </c>
    </row>
    <row r="789" spans="2:65" s="1" customFormat="1" ht="20.399999999999999" customHeight="1">
      <c r="B789" s="176"/>
      <c r="C789" s="177" t="s">
        <v>1920</v>
      </c>
      <c r="D789" s="177" t="s">
        <v>287</v>
      </c>
      <c r="E789" s="178" t="s">
        <v>1921</v>
      </c>
      <c r="F789" s="179" t="s">
        <v>1922</v>
      </c>
      <c r="G789" s="180" t="s">
        <v>494</v>
      </c>
      <c r="H789" s="181">
        <v>160</v>
      </c>
      <c r="I789" s="182"/>
      <c r="J789" s="183">
        <f t="shared" si="220"/>
        <v>0</v>
      </c>
      <c r="K789" s="403" t="s">
        <v>5588</v>
      </c>
      <c r="L789" s="42"/>
      <c r="M789" s="184" t="s">
        <v>5</v>
      </c>
      <c r="N789" s="185" t="s">
        <v>45</v>
      </c>
      <c r="O789" s="43"/>
      <c r="P789" s="186">
        <f t="shared" si="221"/>
        <v>0</v>
      </c>
      <c r="Q789" s="186">
        <v>0</v>
      </c>
      <c r="R789" s="186">
        <f t="shared" si="222"/>
        <v>0</v>
      </c>
      <c r="S789" s="186">
        <v>0</v>
      </c>
      <c r="T789" s="187">
        <f t="shared" si="223"/>
        <v>0</v>
      </c>
      <c r="AR789" s="25" t="s">
        <v>337</v>
      </c>
      <c r="AT789" s="25" t="s">
        <v>287</v>
      </c>
      <c r="AU789" s="25" t="s">
        <v>142</v>
      </c>
      <c r="AY789" s="25" t="s">
        <v>285</v>
      </c>
      <c r="BE789" s="188">
        <f t="shared" si="224"/>
        <v>0</v>
      </c>
      <c r="BF789" s="188">
        <f t="shared" si="225"/>
        <v>0</v>
      </c>
      <c r="BG789" s="188">
        <f t="shared" si="226"/>
        <v>0</v>
      </c>
      <c r="BH789" s="188">
        <f t="shared" si="227"/>
        <v>0</v>
      </c>
      <c r="BI789" s="188">
        <f t="shared" si="228"/>
        <v>0</v>
      </c>
      <c r="BJ789" s="25" t="s">
        <v>82</v>
      </c>
      <c r="BK789" s="188">
        <f t="shared" si="229"/>
        <v>0</v>
      </c>
      <c r="BL789" s="25" t="s">
        <v>337</v>
      </c>
      <c r="BM789" s="25" t="s">
        <v>1923</v>
      </c>
    </row>
    <row r="790" spans="2:65" s="1" customFormat="1" ht="20.399999999999999" customHeight="1">
      <c r="B790" s="176"/>
      <c r="C790" s="177" t="s">
        <v>1924</v>
      </c>
      <c r="D790" s="177" t="s">
        <v>287</v>
      </c>
      <c r="E790" s="178" t="s">
        <v>1925</v>
      </c>
      <c r="F790" s="179" t="s">
        <v>1926</v>
      </c>
      <c r="G790" s="180" t="s">
        <v>494</v>
      </c>
      <c r="H790" s="181">
        <v>40</v>
      </c>
      <c r="I790" s="182"/>
      <c r="J790" s="183">
        <f t="shared" si="220"/>
        <v>0</v>
      </c>
      <c r="K790" s="403" t="s">
        <v>5588</v>
      </c>
      <c r="L790" s="42"/>
      <c r="M790" s="184" t="s">
        <v>5</v>
      </c>
      <c r="N790" s="185" t="s">
        <v>45</v>
      </c>
      <c r="O790" s="43"/>
      <c r="P790" s="186">
        <f t="shared" si="221"/>
        <v>0</v>
      </c>
      <c r="Q790" s="186">
        <v>0</v>
      </c>
      <c r="R790" s="186">
        <f t="shared" si="222"/>
        <v>0</v>
      </c>
      <c r="S790" s="186">
        <v>0</v>
      </c>
      <c r="T790" s="187">
        <f t="shared" si="223"/>
        <v>0</v>
      </c>
      <c r="AR790" s="25" t="s">
        <v>337</v>
      </c>
      <c r="AT790" s="25" t="s">
        <v>287</v>
      </c>
      <c r="AU790" s="25" t="s">
        <v>142</v>
      </c>
      <c r="AY790" s="25" t="s">
        <v>285</v>
      </c>
      <c r="BE790" s="188">
        <f t="shared" si="224"/>
        <v>0</v>
      </c>
      <c r="BF790" s="188">
        <f t="shared" si="225"/>
        <v>0</v>
      </c>
      <c r="BG790" s="188">
        <f t="shared" si="226"/>
        <v>0</v>
      </c>
      <c r="BH790" s="188">
        <f t="shared" si="227"/>
        <v>0</v>
      </c>
      <c r="BI790" s="188">
        <f t="shared" si="228"/>
        <v>0</v>
      </c>
      <c r="BJ790" s="25" t="s">
        <v>82</v>
      </c>
      <c r="BK790" s="188">
        <f t="shared" si="229"/>
        <v>0</v>
      </c>
      <c r="BL790" s="25" t="s">
        <v>337</v>
      </c>
      <c r="BM790" s="25" t="s">
        <v>1927</v>
      </c>
    </row>
    <row r="791" spans="2:65" s="1" customFormat="1" ht="20.399999999999999" customHeight="1">
      <c r="B791" s="176"/>
      <c r="C791" s="177" t="s">
        <v>1928</v>
      </c>
      <c r="D791" s="177" t="s">
        <v>287</v>
      </c>
      <c r="E791" s="178" t="s">
        <v>1929</v>
      </c>
      <c r="F791" s="179" t="s">
        <v>1930</v>
      </c>
      <c r="G791" s="180" t="s">
        <v>318</v>
      </c>
      <c r="H791" s="181">
        <v>30</v>
      </c>
      <c r="I791" s="182"/>
      <c r="J791" s="183">
        <f t="shared" si="220"/>
        <v>0</v>
      </c>
      <c r="K791" s="403" t="s">
        <v>5588</v>
      </c>
      <c r="L791" s="42"/>
      <c r="M791" s="184" t="s">
        <v>5</v>
      </c>
      <c r="N791" s="185" t="s">
        <v>45</v>
      </c>
      <c r="O791" s="43"/>
      <c r="P791" s="186">
        <f t="shared" si="221"/>
        <v>0</v>
      </c>
      <c r="Q791" s="186">
        <v>0</v>
      </c>
      <c r="R791" s="186">
        <f t="shared" si="222"/>
        <v>0</v>
      </c>
      <c r="S791" s="186">
        <v>0</v>
      </c>
      <c r="T791" s="187">
        <f t="shared" si="223"/>
        <v>0</v>
      </c>
      <c r="AR791" s="25" t="s">
        <v>337</v>
      </c>
      <c r="AT791" s="25" t="s">
        <v>287</v>
      </c>
      <c r="AU791" s="25" t="s">
        <v>142</v>
      </c>
      <c r="AY791" s="25" t="s">
        <v>285</v>
      </c>
      <c r="BE791" s="188">
        <f t="shared" si="224"/>
        <v>0</v>
      </c>
      <c r="BF791" s="188">
        <f t="shared" si="225"/>
        <v>0</v>
      </c>
      <c r="BG791" s="188">
        <f t="shared" si="226"/>
        <v>0</v>
      </c>
      <c r="BH791" s="188">
        <f t="shared" si="227"/>
        <v>0</v>
      </c>
      <c r="BI791" s="188">
        <f t="shared" si="228"/>
        <v>0</v>
      </c>
      <c r="BJ791" s="25" t="s">
        <v>82</v>
      </c>
      <c r="BK791" s="188">
        <f t="shared" si="229"/>
        <v>0</v>
      </c>
      <c r="BL791" s="25" t="s">
        <v>337</v>
      </c>
      <c r="BM791" s="25" t="s">
        <v>1931</v>
      </c>
    </row>
    <row r="792" spans="2:65" s="1" customFormat="1" ht="20.399999999999999" customHeight="1">
      <c r="B792" s="176"/>
      <c r="C792" s="177" t="s">
        <v>1932</v>
      </c>
      <c r="D792" s="177" t="s">
        <v>287</v>
      </c>
      <c r="E792" s="178" t="s">
        <v>1933</v>
      </c>
      <c r="F792" s="179" t="s">
        <v>1934</v>
      </c>
      <c r="G792" s="180" t="s">
        <v>328</v>
      </c>
      <c r="H792" s="181">
        <v>1.2</v>
      </c>
      <c r="I792" s="182"/>
      <c r="J792" s="183">
        <f t="shared" si="220"/>
        <v>0</v>
      </c>
      <c r="K792" s="403" t="s">
        <v>5588</v>
      </c>
      <c r="L792" s="42"/>
      <c r="M792" s="184" t="s">
        <v>5</v>
      </c>
      <c r="N792" s="185" t="s">
        <v>45</v>
      </c>
      <c r="O792" s="43"/>
      <c r="P792" s="186">
        <f t="shared" si="221"/>
        <v>0</v>
      </c>
      <c r="Q792" s="186">
        <v>0</v>
      </c>
      <c r="R792" s="186">
        <f t="shared" si="222"/>
        <v>0</v>
      </c>
      <c r="S792" s="186">
        <v>0</v>
      </c>
      <c r="T792" s="187">
        <f t="shared" si="223"/>
        <v>0</v>
      </c>
      <c r="AR792" s="25" t="s">
        <v>337</v>
      </c>
      <c r="AT792" s="25" t="s">
        <v>287</v>
      </c>
      <c r="AU792" s="25" t="s">
        <v>142</v>
      </c>
      <c r="AY792" s="25" t="s">
        <v>285</v>
      </c>
      <c r="BE792" s="188">
        <f t="shared" si="224"/>
        <v>0</v>
      </c>
      <c r="BF792" s="188">
        <f t="shared" si="225"/>
        <v>0</v>
      </c>
      <c r="BG792" s="188">
        <f t="shared" si="226"/>
        <v>0</v>
      </c>
      <c r="BH792" s="188">
        <f t="shared" si="227"/>
        <v>0</v>
      </c>
      <c r="BI792" s="188">
        <f t="shared" si="228"/>
        <v>0</v>
      </c>
      <c r="BJ792" s="25" t="s">
        <v>82</v>
      </c>
      <c r="BK792" s="188">
        <f t="shared" si="229"/>
        <v>0</v>
      </c>
      <c r="BL792" s="25" t="s">
        <v>337</v>
      </c>
      <c r="BM792" s="25" t="s">
        <v>1935</v>
      </c>
    </row>
    <row r="793" spans="2:65" s="1" customFormat="1" ht="20.399999999999999" customHeight="1">
      <c r="B793" s="176"/>
      <c r="C793" s="177" t="s">
        <v>1936</v>
      </c>
      <c r="D793" s="177" t="s">
        <v>287</v>
      </c>
      <c r="E793" s="178" t="s">
        <v>1937</v>
      </c>
      <c r="F793" s="179" t="s">
        <v>1938</v>
      </c>
      <c r="G793" s="180" t="s">
        <v>494</v>
      </c>
      <c r="H793" s="181">
        <v>360</v>
      </c>
      <c r="I793" s="182"/>
      <c r="J793" s="183">
        <f t="shared" si="220"/>
        <v>0</v>
      </c>
      <c r="K793" s="403" t="s">
        <v>5588</v>
      </c>
      <c r="L793" s="42"/>
      <c r="M793" s="184" t="s">
        <v>5</v>
      </c>
      <c r="N793" s="185" t="s">
        <v>45</v>
      </c>
      <c r="O793" s="43"/>
      <c r="P793" s="186">
        <f t="shared" si="221"/>
        <v>0</v>
      </c>
      <c r="Q793" s="186">
        <v>0</v>
      </c>
      <c r="R793" s="186">
        <f t="shared" si="222"/>
        <v>0</v>
      </c>
      <c r="S793" s="186">
        <v>0</v>
      </c>
      <c r="T793" s="187">
        <f t="shared" si="223"/>
        <v>0</v>
      </c>
      <c r="AR793" s="25" t="s">
        <v>337</v>
      </c>
      <c r="AT793" s="25" t="s">
        <v>287</v>
      </c>
      <c r="AU793" s="25" t="s">
        <v>142</v>
      </c>
      <c r="AY793" s="25" t="s">
        <v>285</v>
      </c>
      <c r="BE793" s="188">
        <f t="shared" si="224"/>
        <v>0</v>
      </c>
      <c r="BF793" s="188">
        <f t="shared" si="225"/>
        <v>0</v>
      </c>
      <c r="BG793" s="188">
        <f t="shared" si="226"/>
        <v>0</v>
      </c>
      <c r="BH793" s="188">
        <f t="shared" si="227"/>
        <v>0</v>
      </c>
      <c r="BI793" s="188">
        <f t="shared" si="228"/>
        <v>0</v>
      </c>
      <c r="BJ793" s="25" t="s">
        <v>82</v>
      </c>
      <c r="BK793" s="188">
        <f t="shared" si="229"/>
        <v>0</v>
      </c>
      <c r="BL793" s="25" t="s">
        <v>337</v>
      </c>
      <c r="BM793" s="25" t="s">
        <v>1939</v>
      </c>
    </row>
    <row r="794" spans="2:65" s="1" customFormat="1" ht="20.399999999999999" customHeight="1">
      <c r="B794" s="176"/>
      <c r="C794" s="177" t="s">
        <v>1940</v>
      </c>
      <c r="D794" s="177" t="s">
        <v>287</v>
      </c>
      <c r="E794" s="178" t="s">
        <v>1941</v>
      </c>
      <c r="F794" s="179" t="s">
        <v>1942</v>
      </c>
      <c r="G794" s="180" t="s">
        <v>494</v>
      </c>
      <c r="H794" s="181">
        <v>10</v>
      </c>
      <c r="I794" s="182"/>
      <c r="J794" s="183">
        <f t="shared" si="220"/>
        <v>0</v>
      </c>
      <c r="K794" s="403" t="s">
        <v>5588</v>
      </c>
      <c r="L794" s="42"/>
      <c r="M794" s="184" t="s">
        <v>5</v>
      </c>
      <c r="N794" s="185" t="s">
        <v>45</v>
      </c>
      <c r="O794" s="43"/>
      <c r="P794" s="186">
        <f t="shared" si="221"/>
        <v>0</v>
      </c>
      <c r="Q794" s="186">
        <v>0</v>
      </c>
      <c r="R794" s="186">
        <f t="shared" si="222"/>
        <v>0</v>
      </c>
      <c r="S794" s="186">
        <v>0</v>
      </c>
      <c r="T794" s="187">
        <f t="shared" si="223"/>
        <v>0</v>
      </c>
      <c r="AR794" s="25" t="s">
        <v>337</v>
      </c>
      <c r="AT794" s="25" t="s">
        <v>287</v>
      </c>
      <c r="AU794" s="25" t="s">
        <v>142</v>
      </c>
      <c r="AY794" s="25" t="s">
        <v>285</v>
      </c>
      <c r="BE794" s="188">
        <f t="shared" si="224"/>
        <v>0</v>
      </c>
      <c r="BF794" s="188">
        <f t="shared" si="225"/>
        <v>0</v>
      </c>
      <c r="BG794" s="188">
        <f t="shared" si="226"/>
        <v>0</v>
      </c>
      <c r="BH794" s="188">
        <f t="shared" si="227"/>
        <v>0</v>
      </c>
      <c r="BI794" s="188">
        <f t="shared" si="228"/>
        <v>0</v>
      </c>
      <c r="BJ794" s="25" t="s">
        <v>82</v>
      </c>
      <c r="BK794" s="188">
        <f t="shared" si="229"/>
        <v>0</v>
      </c>
      <c r="BL794" s="25" t="s">
        <v>337</v>
      </c>
      <c r="BM794" s="25" t="s">
        <v>1943</v>
      </c>
    </row>
    <row r="795" spans="2:65" s="1" customFormat="1" ht="20.399999999999999" customHeight="1">
      <c r="B795" s="176"/>
      <c r="C795" s="177" t="s">
        <v>1944</v>
      </c>
      <c r="D795" s="177" t="s">
        <v>287</v>
      </c>
      <c r="E795" s="178" t="s">
        <v>1945</v>
      </c>
      <c r="F795" s="179" t="s">
        <v>1946</v>
      </c>
      <c r="G795" s="180" t="s">
        <v>494</v>
      </c>
      <c r="H795" s="181">
        <v>8</v>
      </c>
      <c r="I795" s="182"/>
      <c r="J795" s="183">
        <f t="shared" si="220"/>
        <v>0</v>
      </c>
      <c r="K795" s="403" t="s">
        <v>5588</v>
      </c>
      <c r="L795" s="42"/>
      <c r="M795" s="184" t="s">
        <v>5</v>
      </c>
      <c r="N795" s="185" t="s">
        <v>45</v>
      </c>
      <c r="O795" s="43"/>
      <c r="P795" s="186">
        <f t="shared" si="221"/>
        <v>0</v>
      </c>
      <c r="Q795" s="186">
        <v>0</v>
      </c>
      <c r="R795" s="186">
        <f t="shared" si="222"/>
        <v>0</v>
      </c>
      <c r="S795" s="186">
        <v>0</v>
      </c>
      <c r="T795" s="187">
        <f t="shared" si="223"/>
        <v>0</v>
      </c>
      <c r="AR795" s="25" t="s">
        <v>337</v>
      </c>
      <c r="AT795" s="25" t="s">
        <v>287</v>
      </c>
      <c r="AU795" s="25" t="s">
        <v>142</v>
      </c>
      <c r="AY795" s="25" t="s">
        <v>285</v>
      </c>
      <c r="BE795" s="188">
        <f t="shared" si="224"/>
        <v>0</v>
      </c>
      <c r="BF795" s="188">
        <f t="shared" si="225"/>
        <v>0</v>
      </c>
      <c r="BG795" s="188">
        <f t="shared" si="226"/>
        <v>0</v>
      </c>
      <c r="BH795" s="188">
        <f t="shared" si="227"/>
        <v>0</v>
      </c>
      <c r="BI795" s="188">
        <f t="shared" si="228"/>
        <v>0</v>
      </c>
      <c r="BJ795" s="25" t="s">
        <v>82</v>
      </c>
      <c r="BK795" s="188">
        <f t="shared" si="229"/>
        <v>0</v>
      </c>
      <c r="BL795" s="25" t="s">
        <v>337</v>
      </c>
      <c r="BM795" s="25" t="s">
        <v>1947</v>
      </c>
    </row>
    <row r="796" spans="2:65" s="1" customFormat="1" ht="20.399999999999999" customHeight="1">
      <c r="B796" s="176"/>
      <c r="C796" s="177" t="s">
        <v>1948</v>
      </c>
      <c r="D796" s="177" t="s">
        <v>287</v>
      </c>
      <c r="E796" s="178" t="s">
        <v>1949</v>
      </c>
      <c r="F796" s="179" t="s">
        <v>1950</v>
      </c>
      <c r="G796" s="180" t="s">
        <v>494</v>
      </c>
      <c r="H796" s="181">
        <v>2</v>
      </c>
      <c r="I796" s="182"/>
      <c r="J796" s="183">
        <f t="shared" si="220"/>
        <v>0</v>
      </c>
      <c r="K796" s="403" t="s">
        <v>5588</v>
      </c>
      <c r="L796" s="42"/>
      <c r="M796" s="184" t="s">
        <v>5</v>
      </c>
      <c r="N796" s="185" t="s">
        <v>45</v>
      </c>
      <c r="O796" s="43"/>
      <c r="P796" s="186">
        <f t="shared" si="221"/>
        <v>0</v>
      </c>
      <c r="Q796" s="186">
        <v>0</v>
      </c>
      <c r="R796" s="186">
        <f t="shared" si="222"/>
        <v>0</v>
      </c>
      <c r="S796" s="186">
        <v>0</v>
      </c>
      <c r="T796" s="187">
        <f t="shared" si="223"/>
        <v>0</v>
      </c>
      <c r="AR796" s="25" t="s">
        <v>337</v>
      </c>
      <c r="AT796" s="25" t="s">
        <v>287</v>
      </c>
      <c r="AU796" s="25" t="s">
        <v>142</v>
      </c>
      <c r="AY796" s="25" t="s">
        <v>285</v>
      </c>
      <c r="BE796" s="188">
        <f t="shared" si="224"/>
        <v>0</v>
      </c>
      <c r="BF796" s="188">
        <f t="shared" si="225"/>
        <v>0</v>
      </c>
      <c r="BG796" s="188">
        <f t="shared" si="226"/>
        <v>0</v>
      </c>
      <c r="BH796" s="188">
        <f t="shared" si="227"/>
        <v>0</v>
      </c>
      <c r="BI796" s="188">
        <f t="shared" si="228"/>
        <v>0</v>
      </c>
      <c r="BJ796" s="25" t="s">
        <v>82</v>
      </c>
      <c r="BK796" s="188">
        <f t="shared" si="229"/>
        <v>0</v>
      </c>
      <c r="BL796" s="25" t="s">
        <v>337</v>
      </c>
      <c r="BM796" s="25" t="s">
        <v>1951</v>
      </c>
    </row>
    <row r="797" spans="2:65" s="1" customFormat="1" ht="20.399999999999999" customHeight="1">
      <c r="B797" s="176"/>
      <c r="C797" s="177" t="s">
        <v>1952</v>
      </c>
      <c r="D797" s="177" t="s">
        <v>287</v>
      </c>
      <c r="E797" s="178" t="s">
        <v>1953</v>
      </c>
      <c r="F797" s="179" t="s">
        <v>1954</v>
      </c>
      <c r="G797" s="180" t="s">
        <v>494</v>
      </c>
      <c r="H797" s="181">
        <v>120</v>
      </c>
      <c r="I797" s="182"/>
      <c r="J797" s="183">
        <f t="shared" si="220"/>
        <v>0</v>
      </c>
      <c r="K797" s="403" t="s">
        <v>5588</v>
      </c>
      <c r="L797" s="42"/>
      <c r="M797" s="184" t="s">
        <v>5</v>
      </c>
      <c r="N797" s="185" t="s">
        <v>45</v>
      </c>
      <c r="O797" s="43"/>
      <c r="P797" s="186">
        <f t="shared" si="221"/>
        <v>0</v>
      </c>
      <c r="Q797" s="186">
        <v>0</v>
      </c>
      <c r="R797" s="186">
        <f t="shared" si="222"/>
        <v>0</v>
      </c>
      <c r="S797" s="186">
        <v>0</v>
      </c>
      <c r="T797" s="187">
        <f t="shared" si="223"/>
        <v>0</v>
      </c>
      <c r="AR797" s="25" t="s">
        <v>337</v>
      </c>
      <c r="AT797" s="25" t="s">
        <v>287</v>
      </c>
      <c r="AU797" s="25" t="s">
        <v>142</v>
      </c>
      <c r="AY797" s="25" t="s">
        <v>285</v>
      </c>
      <c r="BE797" s="188">
        <f t="shared" si="224"/>
        <v>0</v>
      </c>
      <c r="BF797" s="188">
        <f t="shared" si="225"/>
        <v>0</v>
      </c>
      <c r="BG797" s="188">
        <f t="shared" si="226"/>
        <v>0</v>
      </c>
      <c r="BH797" s="188">
        <f t="shared" si="227"/>
        <v>0</v>
      </c>
      <c r="BI797" s="188">
        <f t="shared" si="228"/>
        <v>0</v>
      </c>
      <c r="BJ797" s="25" t="s">
        <v>82</v>
      </c>
      <c r="BK797" s="188">
        <f t="shared" si="229"/>
        <v>0</v>
      </c>
      <c r="BL797" s="25" t="s">
        <v>337</v>
      </c>
      <c r="BM797" s="25" t="s">
        <v>1955</v>
      </c>
    </row>
    <row r="798" spans="2:65" s="1" customFormat="1" ht="20.399999999999999" customHeight="1">
      <c r="B798" s="176"/>
      <c r="C798" s="177" t="s">
        <v>1956</v>
      </c>
      <c r="D798" s="177" t="s">
        <v>287</v>
      </c>
      <c r="E798" s="178" t="s">
        <v>1957</v>
      </c>
      <c r="F798" s="179" t="s">
        <v>1958</v>
      </c>
      <c r="G798" s="180" t="s">
        <v>494</v>
      </c>
      <c r="H798" s="181">
        <v>2</v>
      </c>
      <c r="I798" s="182"/>
      <c r="J798" s="183">
        <f t="shared" si="220"/>
        <v>0</v>
      </c>
      <c r="K798" s="403" t="s">
        <v>5588</v>
      </c>
      <c r="L798" s="42"/>
      <c r="M798" s="184" t="s">
        <v>5</v>
      </c>
      <c r="N798" s="185" t="s">
        <v>45</v>
      </c>
      <c r="O798" s="43"/>
      <c r="P798" s="186">
        <f t="shared" si="221"/>
        <v>0</v>
      </c>
      <c r="Q798" s="186">
        <v>0</v>
      </c>
      <c r="R798" s="186">
        <f t="shared" si="222"/>
        <v>0</v>
      </c>
      <c r="S798" s="186">
        <v>0</v>
      </c>
      <c r="T798" s="187">
        <f t="shared" si="223"/>
        <v>0</v>
      </c>
      <c r="AR798" s="25" t="s">
        <v>337</v>
      </c>
      <c r="AT798" s="25" t="s">
        <v>287</v>
      </c>
      <c r="AU798" s="25" t="s">
        <v>142</v>
      </c>
      <c r="AY798" s="25" t="s">
        <v>285</v>
      </c>
      <c r="BE798" s="188">
        <f t="shared" si="224"/>
        <v>0</v>
      </c>
      <c r="BF798" s="188">
        <f t="shared" si="225"/>
        <v>0</v>
      </c>
      <c r="BG798" s="188">
        <f t="shared" si="226"/>
        <v>0</v>
      </c>
      <c r="BH798" s="188">
        <f t="shared" si="227"/>
        <v>0</v>
      </c>
      <c r="BI798" s="188">
        <f t="shared" si="228"/>
        <v>0</v>
      </c>
      <c r="BJ798" s="25" t="s">
        <v>82</v>
      </c>
      <c r="BK798" s="188">
        <f t="shared" si="229"/>
        <v>0</v>
      </c>
      <c r="BL798" s="25" t="s">
        <v>337</v>
      </c>
      <c r="BM798" s="25" t="s">
        <v>1959</v>
      </c>
    </row>
    <row r="799" spans="2:65" s="1" customFormat="1" ht="20.399999999999999" customHeight="1">
      <c r="B799" s="176"/>
      <c r="C799" s="177" t="s">
        <v>1960</v>
      </c>
      <c r="D799" s="177" t="s">
        <v>287</v>
      </c>
      <c r="E799" s="178" t="s">
        <v>1961</v>
      </c>
      <c r="F799" s="179" t="s">
        <v>1962</v>
      </c>
      <c r="G799" s="180" t="s">
        <v>494</v>
      </c>
      <c r="H799" s="181">
        <v>1</v>
      </c>
      <c r="I799" s="182"/>
      <c r="J799" s="183">
        <f t="shared" si="220"/>
        <v>0</v>
      </c>
      <c r="K799" s="403" t="s">
        <v>5588</v>
      </c>
      <c r="L799" s="42"/>
      <c r="M799" s="184" t="s">
        <v>5</v>
      </c>
      <c r="N799" s="185" t="s">
        <v>45</v>
      </c>
      <c r="O799" s="43"/>
      <c r="P799" s="186">
        <f t="shared" si="221"/>
        <v>0</v>
      </c>
      <c r="Q799" s="186">
        <v>0</v>
      </c>
      <c r="R799" s="186">
        <f t="shared" si="222"/>
        <v>0</v>
      </c>
      <c r="S799" s="186">
        <v>0</v>
      </c>
      <c r="T799" s="187">
        <f t="shared" si="223"/>
        <v>0</v>
      </c>
      <c r="AR799" s="25" t="s">
        <v>337</v>
      </c>
      <c r="AT799" s="25" t="s">
        <v>287</v>
      </c>
      <c r="AU799" s="25" t="s">
        <v>142</v>
      </c>
      <c r="AY799" s="25" t="s">
        <v>285</v>
      </c>
      <c r="BE799" s="188">
        <f t="shared" si="224"/>
        <v>0</v>
      </c>
      <c r="BF799" s="188">
        <f t="shared" si="225"/>
        <v>0</v>
      </c>
      <c r="BG799" s="188">
        <f t="shared" si="226"/>
        <v>0</v>
      </c>
      <c r="BH799" s="188">
        <f t="shared" si="227"/>
        <v>0</v>
      </c>
      <c r="BI799" s="188">
        <f t="shared" si="228"/>
        <v>0</v>
      </c>
      <c r="BJ799" s="25" t="s">
        <v>82</v>
      </c>
      <c r="BK799" s="188">
        <f t="shared" si="229"/>
        <v>0</v>
      </c>
      <c r="BL799" s="25" t="s">
        <v>337</v>
      </c>
      <c r="BM799" s="25" t="s">
        <v>1963</v>
      </c>
    </row>
    <row r="800" spans="2:65" s="1" customFormat="1" ht="20.399999999999999" customHeight="1">
      <c r="B800" s="176"/>
      <c r="C800" s="177" t="s">
        <v>1964</v>
      </c>
      <c r="D800" s="177" t="s">
        <v>287</v>
      </c>
      <c r="E800" s="178" t="s">
        <v>1965</v>
      </c>
      <c r="F800" s="179" t="s">
        <v>1966</v>
      </c>
      <c r="G800" s="180" t="s">
        <v>494</v>
      </c>
      <c r="H800" s="181">
        <v>4</v>
      </c>
      <c r="I800" s="182"/>
      <c r="J800" s="183">
        <f t="shared" si="220"/>
        <v>0</v>
      </c>
      <c r="K800" s="403" t="s">
        <v>5588</v>
      </c>
      <c r="L800" s="42"/>
      <c r="M800" s="184" t="s">
        <v>5</v>
      </c>
      <c r="N800" s="185" t="s">
        <v>45</v>
      </c>
      <c r="O800" s="43"/>
      <c r="P800" s="186">
        <f t="shared" si="221"/>
        <v>0</v>
      </c>
      <c r="Q800" s="186">
        <v>0</v>
      </c>
      <c r="R800" s="186">
        <f t="shared" si="222"/>
        <v>0</v>
      </c>
      <c r="S800" s="186">
        <v>0</v>
      </c>
      <c r="T800" s="187">
        <f t="shared" si="223"/>
        <v>0</v>
      </c>
      <c r="AR800" s="25" t="s">
        <v>337</v>
      </c>
      <c r="AT800" s="25" t="s">
        <v>287</v>
      </c>
      <c r="AU800" s="25" t="s">
        <v>142</v>
      </c>
      <c r="AY800" s="25" t="s">
        <v>285</v>
      </c>
      <c r="BE800" s="188">
        <f t="shared" si="224"/>
        <v>0</v>
      </c>
      <c r="BF800" s="188">
        <f t="shared" si="225"/>
        <v>0</v>
      </c>
      <c r="BG800" s="188">
        <f t="shared" si="226"/>
        <v>0</v>
      </c>
      <c r="BH800" s="188">
        <f t="shared" si="227"/>
        <v>0</v>
      </c>
      <c r="BI800" s="188">
        <f t="shared" si="228"/>
        <v>0</v>
      </c>
      <c r="BJ800" s="25" t="s">
        <v>82</v>
      </c>
      <c r="BK800" s="188">
        <f t="shared" si="229"/>
        <v>0</v>
      </c>
      <c r="BL800" s="25" t="s">
        <v>337</v>
      </c>
      <c r="BM800" s="25" t="s">
        <v>1967</v>
      </c>
    </row>
    <row r="801" spans="2:65" s="1" customFormat="1" ht="20.399999999999999" customHeight="1">
      <c r="B801" s="176"/>
      <c r="C801" s="177" t="s">
        <v>1968</v>
      </c>
      <c r="D801" s="177" t="s">
        <v>287</v>
      </c>
      <c r="E801" s="178" t="s">
        <v>1969</v>
      </c>
      <c r="F801" s="179" t="s">
        <v>1970</v>
      </c>
      <c r="G801" s="180" t="s">
        <v>494</v>
      </c>
      <c r="H801" s="181">
        <v>2</v>
      </c>
      <c r="I801" s="182"/>
      <c r="J801" s="183">
        <f t="shared" si="220"/>
        <v>0</v>
      </c>
      <c r="K801" s="403" t="s">
        <v>5588</v>
      </c>
      <c r="L801" s="42"/>
      <c r="M801" s="184" t="s">
        <v>5</v>
      </c>
      <c r="N801" s="185" t="s">
        <v>45</v>
      </c>
      <c r="O801" s="43"/>
      <c r="P801" s="186">
        <f t="shared" si="221"/>
        <v>0</v>
      </c>
      <c r="Q801" s="186">
        <v>0</v>
      </c>
      <c r="R801" s="186">
        <f t="shared" si="222"/>
        <v>0</v>
      </c>
      <c r="S801" s="186">
        <v>0</v>
      </c>
      <c r="T801" s="187">
        <f t="shared" si="223"/>
        <v>0</v>
      </c>
      <c r="AR801" s="25" t="s">
        <v>337</v>
      </c>
      <c r="AT801" s="25" t="s">
        <v>287</v>
      </c>
      <c r="AU801" s="25" t="s">
        <v>142</v>
      </c>
      <c r="AY801" s="25" t="s">
        <v>285</v>
      </c>
      <c r="BE801" s="188">
        <f t="shared" si="224"/>
        <v>0</v>
      </c>
      <c r="BF801" s="188">
        <f t="shared" si="225"/>
        <v>0</v>
      </c>
      <c r="BG801" s="188">
        <f t="shared" si="226"/>
        <v>0</v>
      </c>
      <c r="BH801" s="188">
        <f t="shared" si="227"/>
        <v>0</v>
      </c>
      <c r="BI801" s="188">
        <f t="shared" si="228"/>
        <v>0</v>
      </c>
      <c r="BJ801" s="25" t="s">
        <v>82</v>
      </c>
      <c r="BK801" s="188">
        <f t="shared" si="229"/>
        <v>0</v>
      </c>
      <c r="BL801" s="25" t="s">
        <v>337</v>
      </c>
      <c r="BM801" s="25" t="s">
        <v>1971</v>
      </c>
    </row>
    <row r="802" spans="2:65" s="1" customFormat="1" ht="20.399999999999999" customHeight="1">
      <c r="B802" s="176"/>
      <c r="C802" s="177" t="s">
        <v>1972</v>
      </c>
      <c r="D802" s="177" t="s">
        <v>287</v>
      </c>
      <c r="E802" s="178" t="s">
        <v>1973</v>
      </c>
      <c r="F802" s="179" t="s">
        <v>1974</v>
      </c>
      <c r="G802" s="180" t="s">
        <v>494</v>
      </c>
      <c r="H802" s="181">
        <v>12</v>
      </c>
      <c r="I802" s="182"/>
      <c r="J802" s="183">
        <f t="shared" si="220"/>
        <v>0</v>
      </c>
      <c r="K802" s="403" t="s">
        <v>5588</v>
      </c>
      <c r="L802" s="42"/>
      <c r="M802" s="184" t="s">
        <v>5</v>
      </c>
      <c r="N802" s="185" t="s">
        <v>45</v>
      </c>
      <c r="O802" s="43"/>
      <c r="P802" s="186">
        <f t="shared" si="221"/>
        <v>0</v>
      </c>
      <c r="Q802" s="186">
        <v>0</v>
      </c>
      <c r="R802" s="186">
        <f t="shared" si="222"/>
        <v>0</v>
      </c>
      <c r="S802" s="186">
        <v>0</v>
      </c>
      <c r="T802" s="187">
        <f t="shared" si="223"/>
        <v>0</v>
      </c>
      <c r="AR802" s="25" t="s">
        <v>337</v>
      </c>
      <c r="AT802" s="25" t="s">
        <v>287</v>
      </c>
      <c r="AU802" s="25" t="s">
        <v>142</v>
      </c>
      <c r="AY802" s="25" t="s">
        <v>285</v>
      </c>
      <c r="BE802" s="188">
        <f t="shared" si="224"/>
        <v>0</v>
      </c>
      <c r="BF802" s="188">
        <f t="shared" si="225"/>
        <v>0</v>
      </c>
      <c r="BG802" s="188">
        <f t="shared" si="226"/>
        <v>0</v>
      </c>
      <c r="BH802" s="188">
        <f t="shared" si="227"/>
        <v>0</v>
      </c>
      <c r="BI802" s="188">
        <f t="shared" si="228"/>
        <v>0</v>
      </c>
      <c r="BJ802" s="25" t="s">
        <v>82</v>
      </c>
      <c r="BK802" s="188">
        <f t="shared" si="229"/>
        <v>0</v>
      </c>
      <c r="BL802" s="25" t="s">
        <v>337</v>
      </c>
      <c r="BM802" s="25" t="s">
        <v>1975</v>
      </c>
    </row>
    <row r="803" spans="2:65" s="1" customFormat="1" ht="20.399999999999999" customHeight="1">
      <c r="B803" s="176"/>
      <c r="C803" s="177" t="s">
        <v>1976</v>
      </c>
      <c r="D803" s="177" t="s">
        <v>287</v>
      </c>
      <c r="E803" s="178" t="s">
        <v>1977</v>
      </c>
      <c r="F803" s="179" t="s">
        <v>1978</v>
      </c>
      <c r="G803" s="180" t="s">
        <v>494</v>
      </c>
      <c r="H803" s="181">
        <v>9</v>
      </c>
      <c r="I803" s="182"/>
      <c r="J803" s="183">
        <f t="shared" si="220"/>
        <v>0</v>
      </c>
      <c r="K803" s="403" t="s">
        <v>5588</v>
      </c>
      <c r="L803" s="42"/>
      <c r="M803" s="184" t="s">
        <v>5</v>
      </c>
      <c r="N803" s="185" t="s">
        <v>45</v>
      </c>
      <c r="O803" s="43"/>
      <c r="P803" s="186">
        <f t="shared" si="221"/>
        <v>0</v>
      </c>
      <c r="Q803" s="186">
        <v>0</v>
      </c>
      <c r="R803" s="186">
        <f t="shared" si="222"/>
        <v>0</v>
      </c>
      <c r="S803" s="186">
        <v>0</v>
      </c>
      <c r="T803" s="187">
        <f t="shared" si="223"/>
        <v>0</v>
      </c>
      <c r="AR803" s="25" t="s">
        <v>337</v>
      </c>
      <c r="AT803" s="25" t="s">
        <v>287</v>
      </c>
      <c r="AU803" s="25" t="s">
        <v>142</v>
      </c>
      <c r="AY803" s="25" t="s">
        <v>285</v>
      </c>
      <c r="BE803" s="188">
        <f t="shared" si="224"/>
        <v>0</v>
      </c>
      <c r="BF803" s="188">
        <f t="shared" si="225"/>
        <v>0</v>
      </c>
      <c r="BG803" s="188">
        <f t="shared" si="226"/>
        <v>0</v>
      </c>
      <c r="BH803" s="188">
        <f t="shared" si="227"/>
        <v>0</v>
      </c>
      <c r="BI803" s="188">
        <f t="shared" si="228"/>
        <v>0</v>
      </c>
      <c r="BJ803" s="25" t="s">
        <v>82</v>
      </c>
      <c r="BK803" s="188">
        <f t="shared" si="229"/>
        <v>0</v>
      </c>
      <c r="BL803" s="25" t="s">
        <v>337</v>
      </c>
      <c r="BM803" s="25" t="s">
        <v>1979</v>
      </c>
    </row>
    <row r="804" spans="2:65" s="1" customFormat="1" ht="20.399999999999999" customHeight="1">
      <c r="B804" s="176"/>
      <c r="C804" s="177" t="s">
        <v>1980</v>
      </c>
      <c r="D804" s="177" t="s">
        <v>287</v>
      </c>
      <c r="E804" s="178" t="s">
        <v>1981</v>
      </c>
      <c r="F804" s="179" t="s">
        <v>1982</v>
      </c>
      <c r="G804" s="180" t="s">
        <v>494</v>
      </c>
      <c r="H804" s="181">
        <v>2</v>
      </c>
      <c r="I804" s="182"/>
      <c r="J804" s="183">
        <f t="shared" si="220"/>
        <v>0</v>
      </c>
      <c r="K804" s="403" t="s">
        <v>5588</v>
      </c>
      <c r="L804" s="42"/>
      <c r="M804" s="184" t="s">
        <v>5</v>
      </c>
      <c r="N804" s="185" t="s">
        <v>45</v>
      </c>
      <c r="O804" s="43"/>
      <c r="P804" s="186">
        <f t="shared" si="221"/>
        <v>0</v>
      </c>
      <c r="Q804" s="186">
        <v>0</v>
      </c>
      <c r="R804" s="186">
        <f t="shared" si="222"/>
        <v>0</v>
      </c>
      <c r="S804" s="186">
        <v>0</v>
      </c>
      <c r="T804" s="187">
        <f t="shared" si="223"/>
        <v>0</v>
      </c>
      <c r="AR804" s="25" t="s">
        <v>337</v>
      </c>
      <c r="AT804" s="25" t="s">
        <v>287</v>
      </c>
      <c r="AU804" s="25" t="s">
        <v>142</v>
      </c>
      <c r="AY804" s="25" t="s">
        <v>285</v>
      </c>
      <c r="BE804" s="188">
        <f t="shared" si="224"/>
        <v>0</v>
      </c>
      <c r="BF804" s="188">
        <f t="shared" si="225"/>
        <v>0</v>
      </c>
      <c r="BG804" s="188">
        <f t="shared" si="226"/>
        <v>0</v>
      </c>
      <c r="BH804" s="188">
        <f t="shared" si="227"/>
        <v>0</v>
      </c>
      <c r="BI804" s="188">
        <f t="shared" si="228"/>
        <v>0</v>
      </c>
      <c r="BJ804" s="25" t="s">
        <v>82</v>
      </c>
      <c r="BK804" s="188">
        <f t="shared" si="229"/>
        <v>0</v>
      </c>
      <c r="BL804" s="25" t="s">
        <v>337</v>
      </c>
      <c r="BM804" s="25" t="s">
        <v>1983</v>
      </c>
    </row>
    <row r="805" spans="2:65" s="1" customFormat="1" ht="20.399999999999999" customHeight="1">
      <c r="B805" s="176"/>
      <c r="C805" s="177" t="s">
        <v>1984</v>
      </c>
      <c r="D805" s="177" t="s">
        <v>287</v>
      </c>
      <c r="E805" s="178" t="s">
        <v>1985</v>
      </c>
      <c r="F805" s="179" t="s">
        <v>1986</v>
      </c>
      <c r="G805" s="180" t="s">
        <v>494</v>
      </c>
      <c r="H805" s="181">
        <v>2</v>
      </c>
      <c r="I805" s="182"/>
      <c r="J805" s="183">
        <f t="shared" si="220"/>
        <v>0</v>
      </c>
      <c r="K805" s="403" t="s">
        <v>5588</v>
      </c>
      <c r="L805" s="42"/>
      <c r="M805" s="184" t="s">
        <v>5</v>
      </c>
      <c r="N805" s="185" t="s">
        <v>45</v>
      </c>
      <c r="O805" s="43"/>
      <c r="P805" s="186">
        <f t="shared" si="221"/>
        <v>0</v>
      </c>
      <c r="Q805" s="186">
        <v>0</v>
      </c>
      <c r="R805" s="186">
        <f t="shared" si="222"/>
        <v>0</v>
      </c>
      <c r="S805" s="186">
        <v>0</v>
      </c>
      <c r="T805" s="187">
        <f t="shared" si="223"/>
        <v>0</v>
      </c>
      <c r="AR805" s="25" t="s">
        <v>337</v>
      </c>
      <c r="AT805" s="25" t="s">
        <v>287</v>
      </c>
      <c r="AU805" s="25" t="s">
        <v>142</v>
      </c>
      <c r="AY805" s="25" t="s">
        <v>285</v>
      </c>
      <c r="BE805" s="188">
        <f t="shared" si="224"/>
        <v>0</v>
      </c>
      <c r="BF805" s="188">
        <f t="shared" si="225"/>
        <v>0</v>
      </c>
      <c r="BG805" s="188">
        <f t="shared" si="226"/>
        <v>0</v>
      </c>
      <c r="BH805" s="188">
        <f t="shared" si="227"/>
        <v>0</v>
      </c>
      <c r="BI805" s="188">
        <f t="shared" si="228"/>
        <v>0</v>
      </c>
      <c r="BJ805" s="25" t="s">
        <v>82</v>
      </c>
      <c r="BK805" s="188">
        <f t="shared" si="229"/>
        <v>0</v>
      </c>
      <c r="BL805" s="25" t="s">
        <v>337</v>
      </c>
      <c r="BM805" s="25" t="s">
        <v>1987</v>
      </c>
    </row>
    <row r="806" spans="2:65" s="1" customFormat="1" ht="20.399999999999999" customHeight="1">
      <c r="B806" s="176"/>
      <c r="C806" s="177" t="s">
        <v>1988</v>
      </c>
      <c r="D806" s="177" t="s">
        <v>287</v>
      </c>
      <c r="E806" s="178" t="s">
        <v>1989</v>
      </c>
      <c r="F806" s="179" t="s">
        <v>1990</v>
      </c>
      <c r="G806" s="180" t="s">
        <v>494</v>
      </c>
      <c r="H806" s="181">
        <v>1</v>
      </c>
      <c r="I806" s="182"/>
      <c r="J806" s="183">
        <f t="shared" si="220"/>
        <v>0</v>
      </c>
      <c r="K806" s="403" t="s">
        <v>5588</v>
      </c>
      <c r="L806" s="42"/>
      <c r="M806" s="184" t="s">
        <v>5</v>
      </c>
      <c r="N806" s="185" t="s">
        <v>45</v>
      </c>
      <c r="O806" s="43"/>
      <c r="P806" s="186">
        <f t="shared" si="221"/>
        <v>0</v>
      </c>
      <c r="Q806" s="186">
        <v>0</v>
      </c>
      <c r="R806" s="186">
        <f t="shared" si="222"/>
        <v>0</v>
      </c>
      <c r="S806" s="186">
        <v>0</v>
      </c>
      <c r="T806" s="187">
        <f t="shared" si="223"/>
        <v>0</v>
      </c>
      <c r="AR806" s="25" t="s">
        <v>337</v>
      </c>
      <c r="AT806" s="25" t="s">
        <v>287</v>
      </c>
      <c r="AU806" s="25" t="s">
        <v>142</v>
      </c>
      <c r="AY806" s="25" t="s">
        <v>285</v>
      </c>
      <c r="BE806" s="188">
        <f t="shared" si="224"/>
        <v>0</v>
      </c>
      <c r="BF806" s="188">
        <f t="shared" si="225"/>
        <v>0</v>
      </c>
      <c r="BG806" s="188">
        <f t="shared" si="226"/>
        <v>0</v>
      </c>
      <c r="BH806" s="188">
        <f t="shared" si="227"/>
        <v>0</v>
      </c>
      <c r="BI806" s="188">
        <f t="shared" si="228"/>
        <v>0</v>
      </c>
      <c r="BJ806" s="25" t="s">
        <v>82</v>
      </c>
      <c r="BK806" s="188">
        <f t="shared" si="229"/>
        <v>0</v>
      </c>
      <c r="BL806" s="25" t="s">
        <v>337</v>
      </c>
      <c r="BM806" s="25" t="s">
        <v>1991</v>
      </c>
    </row>
    <row r="807" spans="2:65" s="1" customFormat="1" ht="20.399999999999999" customHeight="1">
      <c r="B807" s="176"/>
      <c r="C807" s="177" t="s">
        <v>1992</v>
      </c>
      <c r="D807" s="177" t="s">
        <v>287</v>
      </c>
      <c r="E807" s="178" t="s">
        <v>1993</v>
      </c>
      <c r="F807" s="179" t="s">
        <v>1994</v>
      </c>
      <c r="G807" s="180" t="s">
        <v>494</v>
      </c>
      <c r="H807" s="181">
        <v>2</v>
      </c>
      <c r="I807" s="182"/>
      <c r="J807" s="183">
        <f t="shared" si="220"/>
        <v>0</v>
      </c>
      <c r="K807" s="403" t="s">
        <v>5588</v>
      </c>
      <c r="L807" s="42"/>
      <c r="M807" s="184" t="s">
        <v>5</v>
      </c>
      <c r="N807" s="185" t="s">
        <v>45</v>
      </c>
      <c r="O807" s="43"/>
      <c r="P807" s="186">
        <f t="shared" si="221"/>
        <v>0</v>
      </c>
      <c r="Q807" s="186">
        <v>0</v>
      </c>
      <c r="R807" s="186">
        <f t="shared" si="222"/>
        <v>0</v>
      </c>
      <c r="S807" s="186">
        <v>0</v>
      </c>
      <c r="T807" s="187">
        <f t="shared" si="223"/>
        <v>0</v>
      </c>
      <c r="AR807" s="25" t="s">
        <v>337</v>
      </c>
      <c r="AT807" s="25" t="s">
        <v>287</v>
      </c>
      <c r="AU807" s="25" t="s">
        <v>142</v>
      </c>
      <c r="AY807" s="25" t="s">
        <v>285</v>
      </c>
      <c r="BE807" s="188">
        <f t="shared" si="224"/>
        <v>0</v>
      </c>
      <c r="BF807" s="188">
        <f t="shared" si="225"/>
        <v>0</v>
      </c>
      <c r="BG807" s="188">
        <f t="shared" si="226"/>
        <v>0</v>
      </c>
      <c r="BH807" s="188">
        <f t="shared" si="227"/>
        <v>0</v>
      </c>
      <c r="BI807" s="188">
        <f t="shared" si="228"/>
        <v>0</v>
      </c>
      <c r="BJ807" s="25" t="s">
        <v>82</v>
      </c>
      <c r="BK807" s="188">
        <f t="shared" si="229"/>
        <v>0</v>
      </c>
      <c r="BL807" s="25" t="s">
        <v>337</v>
      </c>
      <c r="BM807" s="25" t="s">
        <v>1995</v>
      </c>
    </row>
    <row r="808" spans="2:65" s="1" customFormat="1" ht="20.399999999999999" customHeight="1">
      <c r="B808" s="176"/>
      <c r="C808" s="177" t="s">
        <v>1996</v>
      </c>
      <c r="D808" s="177" t="s">
        <v>287</v>
      </c>
      <c r="E808" s="178" t="s">
        <v>1997</v>
      </c>
      <c r="F808" s="179" t="s">
        <v>1998</v>
      </c>
      <c r="G808" s="180" t="s">
        <v>494</v>
      </c>
      <c r="H808" s="181">
        <v>6</v>
      </c>
      <c r="I808" s="182"/>
      <c r="J808" s="183">
        <f t="shared" si="220"/>
        <v>0</v>
      </c>
      <c r="K808" s="403" t="s">
        <v>5588</v>
      </c>
      <c r="L808" s="42"/>
      <c r="M808" s="184" t="s">
        <v>5</v>
      </c>
      <c r="N808" s="185" t="s">
        <v>45</v>
      </c>
      <c r="O808" s="43"/>
      <c r="P808" s="186">
        <f t="shared" si="221"/>
        <v>0</v>
      </c>
      <c r="Q808" s="186">
        <v>0</v>
      </c>
      <c r="R808" s="186">
        <f t="shared" si="222"/>
        <v>0</v>
      </c>
      <c r="S808" s="186">
        <v>0</v>
      </c>
      <c r="T808" s="187">
        <f t="shared" si="223"/>
        <v>0</v>
      </c>
      <c r="AR808" s="25" t="s">
        <v>337</v>
      </c>
      <c r="AT808" s="25" t="s">
        <v>287</v>
      </c>
      <c r="AU808" s="25" t="s">
        <v>142</v>
      </c>
      <c r="AY808" s="25" t="s">
        <v>285</v>
      </c>
      <c r="BE808" s="188">
        <f t="shared" si="224"/>
        <v>0</v>
      </c>
      <c r="BF808" s="188">
        <f t="shared" si="225"/>
        <v>0</v>
      </c>
      <c r="BG808" s="188">
        <f t="shared" si="226"/>
        <v>0</v>
      </c>
      <c r="BH808" s="188">
        <f t="shared" si="227"/>
        <v>0</v>
      </c>
      <c r="BI808" s="188">
        <f t="shared" si="228"/>
        <v>0</v>
      </c>
      <c r="BJ808" s="25" t="s">
        <v>82</v>
      </c>
      <c r="BK808" s="188">
        <f t="shared" si="229"/>
        <v>0</v>
      </c>
      <c r="BL808" s="25" t="s">
        <v>337</v>
      </c>
      <c r="BM808" s="25" t="s">
        <v>1999</v>
      </c>
    </row>
    <row r="809" spans="2:65" s="1" customFormat="1" ht="20.399999999999999" customHeight="1">
      <c r="B809" s="176"/>
      <c r="C809" s="177" t="s">
        <v>2000</v>
      </c>
      <c r="D809" s="177" t="s">
        <v>287</v>
      </c>
      <c r="E809" s="178" t="s">
        <v>2001</v>
      </c>
      <c r="F809" s="179" t="s">
        <v>2002</v>
      </c>
      <c r="G809" s="180" t="s">
        <v>494</v>
      </c>
      <c r="H809" s="181">
        <v>1</v>
      </c>
      <c r="I809" s="182"/>
      <c r="J809" s="183">
        <f t="shared" si="220"/>
        <v>0</v>
      </c>
      <c r="K809" s="403" t="s">
        <v>5588</v>
      </c>
      <c r="L809" s="42"/>
      <c r="M809" s="184" t="s">
        <v>5</v>
      </c>
      <c r="N809" s="185" t="s">
        <v>45</v>
      </c>
      <c r="O809" s="43"/>
      <c r="P809" s="186">
        <f t="shared" si="221"/>
        <v>0</v>
      </c>
      <c r="Q809" s="186">
        <v>0</v>
      </c>
      <c r="R809" s="186">
        <f t="shared" si="222"/>
        <v>0</v>
      </c>
      <c r="S809" s="186">
        <v>0</v>
      </c>
      <c r="T809" s="187">
        <f t="shared" si="223"/>
        <v>0</v>
      </c>
      <c r="AR809" s="25" t="s">
        <v>337</v>
      </c>
      <c r="AT809" s="25" t="s">
        <v>287</v>
      </c>
      <c r="AU809" s="25" t="s">
        <v>142</v>
      </c>
      <c r="AY809" s="25" t="s">
        <v>285</v>
      </c>
      <c r="BE809" s="188">
        <f t="shared" si="224"/>
        <v>0</v>
      </c>
      <c r="BF809" s="188">
        <f t="shared" si="225"/>
        <v>0</v>
      </c>
      <c r="BG809" s="188">
        <f t="shared" si="226"/>
        <v>0</v>
      </c>
      <c r="BH809" s="188">
        <f t="shared" si="227"/>
        <v>0</v>
      </c>
      <c r="BI809" s="188">
        <f t="shared" si="228"/>
        <v>0</v>
      </c>
      <c r="BJ809" s="25" t="s">
        <v>82</v>
      </c>
      <c r="BK809" s="188">
        <f t="shared" si="229"/>
        <v>0</v>
      </c>
      <c r="BL809" s="25" t="s">
        <v>337</v>
      </c>
      <c r="BM809" s="25" t="s">
        <v>2003</v>
      </c>
    </row>
    <row r="810" spans="2:65" s="1" customFormat="1" ht="20.399999999999999" customHeight="1">
      <c r="B810" s="176"/>
      <c r="C810" s="177" t="s">
        <v>2004</v>
      </c>
      <c r="D810" s="177" t="s">
        <v>287</v>
      </c>
      <c r="E810" s="178" t="s">
        <v>2005</v>
      </c>
      <c r="F810" s="179" t="s">
        <v>2006</v>
      </c>
      <c r="G810" s="180" t="s">
        <v>494</v>
      </c>
      <c r="H810" s="181">
        <v>271</v>
      </c>
      <c r="I810" s="182"/>
      <c r="J810" s="183">
        <f t="shared" si="220"/>
        <v>0</v>
      </c>
      <c r="K810" s="403" t="s">
        <v>5588</v>
      </c>
      <c r="L810" s="42"/>
      <c r="M810" s="184" t="s">
        <v>5</v>
      </c>
      <c r="N810" s="185" t="s">
        <v>45</v>
      </c>
      <c r="O810" s="43"/>
      <c r="P810" s="186">
        <f t="shared" si="221"/>
        <v>0</v>
      </c>
      <c r="Q810" s="186">
        <v>0</v>
      </c>
      <c r="R810" s="186">
        <f t="shared" si="222"/>
        <v>0</v>
      </c>
      <c r="S810" s="186">
        <v>0</v>
      </c>
      <c r="T810" s="187">
        <f t="shared" si="223"/>
        <v>0</v>
      </c>
      <c r="AR810" s="25" t="s">
        <v>337</v>
      </c>
      <c r="AT810" s="25" t="s">
        <v>287</v>
      </c>
      <c r="AU810" s="25" t="s">
        <v>142</v>
      </c>
      <c r="AY810" s="25" t="s">
        <v>285</v>
      </c>
      <c r="BE810" s="188">
        <f t="shared" si="224"/>
        <v>0</v>
      </c>
      <c r="BF810" s="188">
        <f t="shared" si="225"/>
        <v>0</v>
      </c>
      <c r="BG810" s="188">
        <f t="shared" si="226"/>
        <v>0</v>
      </c>
      <c r="BH810" s="188">
        <f t="shared" si="227"/>
        <v>0</v>
      </c>
      <c r="BI810" s="188">
        <f t="shared" si="228"/>
        <v>0</v>
      </c>
      <c r="BJ810" s="25" t="s">
        <v>82</v>
      </c>
      <c r="BK810" s="188">
        <f t="shared" si="229"/>
        <v>0</v>
      </c>
      <c r="BL810" s="25" t="s">
        <v>337</v>
      </c>
      <c r="BM810" s="25" t="s">
        <v>2007</v>
      </c>
    </row>
    <row r="811" spans="2:65" s="1" customFormat="1" ht="20.399999999999999" customHeight="1">
      <c r="B811" s="176"/>
      <c r="C811" s="177" t="s">
        <v>2008</v>
      </c>
      <c r="D811" s="177" t="s">
        <v>287</v>
      </c>
      <c r="E811" s="178" t="s">
        <v>2009</v>
      </c>
      <c r="F811" s="179" t="s">
        <v>2010</v>
      </c>
      <c r="G811" s="180" t="s">
        <v>494</v>
      </c>
      <c r="H811" s="181">
        <v>2</v>
      </c>
      <c r="I811" s="182"/>
      <c r="J811" s="183">
        <f t="shared" si="220"/>
        <v>0</v>
      </c>
      <c r="K811" s="403" t="s">
        <v>5588</v>
      </c>
      <c r="L811" s="42"/>
      <c r="M811" s="184" t="s">
        <v>5</v>
      </c>
      <c r="N811" s="185" t="s">
        <v>45</v>
      </c>
      <c r="O811" s="43"/>
      <c r="P811" s="186">
        <f t="shared" si="221"/>
        <v>0</v>
      </c>
      <c r="Q811" s="186">
        <v>0</v>
      </c>
      <c r="R811" s="186">
        <f t="shared" si="222"/>
        <v>0</v>
      </c>
      <c r="S811" s="186">
        <v>0</v>
      </c>
      <c r="T811" s="187">
        <f t="shared" si="223"/>
        <v>0</v>
      </c>
      <c r="AR811" s="25" t="s">
        <v>337</v>
      </c>
      <c r="AT811" s="25" t="s">
        <v>287</v>
      </c>
      <c r="AU811" s="25" t="s">
        <v>142</v>
      </c>
      <c r="AY811" s="25" t="s">
        <v>285</v>
      </c>
      <c r="BE811" s="188">
        <f t="shared" si="224"/>
        <v>0</v>
      </c>
      <c r="BF811" s="188">
        <f t="shared" si="225"/>
        <v>0</v>
      </c>
      <c r="BG811" s="188">
        <f t="shared" si="226"/>
        <v>0</v>
      </c>
      <c r="BH811" s="188">
        <f t="shared" si="227"/>
        <v>0</v>
      </c>
      <c r="BI811" s="188">
        <f t="shared" si="228"/>
        <v>0</v>
      </c>
      <c r="BJ811" s="25" t="s">
        <v>82</v>
      </c>
      <c r="BK811" s="188">
        <f t="shared" si="229"/>
        <v>0</v>
      </c>
      <c r="BL811" s="25" t="s">
        <v>337</v>
      </c>
      <c r="BM811" s="25" t="s">
        <v>2011</v>
      </c>
    </row>
    <row r="812" spans="2:65" s="1" customFormat="1" ht="20.399999999999999" customHeight="1">
      <c r="B812" s="176"/>
      <c r="C812" s="177" t="s">
        <v>2012</v>
      </c>
      <c r="D812" s="177" t="s">
        <v>287</v>
      </c>
      <c r="E812" s="178" t="s">
        <v>2013</v>
      </c>
      <c r="F812" s="179" t="s">
        <v>2014</v>
      </c>
      <c r="G812" s="180" t="s">
        <v>494</v>
      </c>
      <c r="H812" s="181">
        <v>1</v>
      </c>
      <c r="I812" s="182"/>
      <c r="J812" s="183">
        <f t="shared" si="220"/>
        <v>0</v>
      </c>
      <c r="K812" s="403" t="s">
        <v>5588</v>
      </c>
      <c r="L812" s="42"/>
      <c r="M812" s="184" t="s">
        <v>5</v>
      </c>
      <c r="N812" s="185" t="s">
        <v>45</v>
      </c>
      <c r="O812" s="43"/>
      <c r="P812" s="186">
        <f t="shared" si="221"/>
        <v>0</v>
      </c>
      <c r="Q812" s="186">
        <v>0</v>
      </c>
      <c r="R812" s="186">
        <f t="shared" si="222"/>
        <v>0</v>
      </c>
      <c r="S812" s="186">
        <v>0</v>
      </c>
      <c r="T812" s="187">
        <f t="shared" si="223"/>
        <v>0</v>
      </c>
      <c r="AR812" s="25" t="s">
        <v>337</v>
      </c>
      <c r="AT812" s="25" t="s">
        <v>287</v>
      </c>
      <c r="AU812" s="25" t="s">
        <v>142</v>
      </c>
      <c r="AY812" s="25" t="s">
        <v>285</v>
      </c>
      <c r="BE812" s="188">
        <f t="shared" si="224"/>
        <v>0</v>
      </c>
      <c r="BF812" s="188">
        <f t="shared" si="225"/>
        <v>0</v>
      </c>
      <c r="BG812" s="188">
        <f t="shared" si="226"/>
        <v>0</v>
      </c>
      <c r="BH812" s="188">
        <f t="shared" si="227"/>
        <v>0</v>
      </c>
      <c r="BI812" s="188">
        <f t="shared" si="228"/>
        <v>0</v>
      </c>
      <c r="BJ812" s="25" t="s">
        <v>82</v>
      </c>
      <c r="BK812" s="188">
        <f t="shared" si="229"/>
        <v>0</v>
      </c>
      <c r="BL812" s="25" t="s">
        <v>337</v>
      </c>
      <c r="BM812" s="25" t="s">
        <v>2015</v>
      </c>
    </row>
    <row r="813" spans="2:65" s="1" customFormat="1" ht="20.399999999999999" customHeight="1">
      <c r="B813" s="176"/>
      <c r="C813" s="177" t="s">
        <v>2016</v>
      </c>
      <c r="D813" s="177" t="s">
        <v>287</v>
      </c>
      <c r="E813" s="178" t="s">
        <v>2017</v>
      </c>
      <c r="F813" s="179" t="s">
        <v>2018</v>
      </c>
      <c r="G813" s="180" t="s">
        <v>494</v>
      </c>
      <c r="H813" s="181">
        <v>1</v>
      </c>
      <c r="I813" s="182"/>
      <c r="J813" s="183">
        <f t="shared" si="220"/>
        <v>0</v>
      </c>
      <c r="K813" s="403" t="s">
        <v>5588</v>
      </c>
      <c r="L813" s="42"/>
      <c r="M813" s="184" t="s">
        <v>5</v>
      </c>
      <c r="N813" s="185" t="s">
        <v>45</v>
      </c>
      <c r="O813" s="43"/>
      <c r="P813" s="186">
        <f t="shared" si="221"/>
        <v>0</v>
      </c>
      <c r="Q813" s="186">
        <v>0</v>
      </c>
      <c r="R813" s="186">
        <f t="shared" si="222"/>
        <v>0</v>
      </c>
      <c r="S813" s="186">
        <v>0</v>
      </c>
      <c r="T813" s="187">
        <f t="shared" si="223"/>
        <v>0</v>
      </c>
      <c r="AR813" s="25" t="s">
        <v>337</v>
      </c>
      <c r="AT813" s="25" t="s">
        <v>287</v>
      </c>
      <c r="AU813" s="25" t="s">
        <v>142</v>
      </c>
      <c r="AY813" s="25" t="s">
        <v>285</v>
      </c>
      <c r="BE813" s="188">
        <f t="shared" si="224"/>
        <v>0</v>
      </c>
      <c r="BF813" s="188">
        <f t="shared" si="225"/>
        <v>0</v>
      </c>
      <c r="BG813" s="188">
        <f t="shared" si="226"/>
        <v>0</v>
      </c>
      <c r="BH813" s="188">
        <f t="shared" si="227"/>
        <v>0</v>
      </c>
      <c r="BI813" s="188">
        <f t="shared" si="228"/>
        <v>0</v>
      </c>
      <c r="BJ813" s="25" t="s">
        <v>82</v>
      </c>
      <c r="BK813" s="188">
        <f t="shared" si="229"/>
        <v>0</v>
      </c>
      <c r="BL813" s="25" t="s">
        <v>337</v>
      </c>
      <c r="BM813" s="25" t="s">
        <v>2019</v>
      </c>
    </row>
    <row r="814" spans="2:65" s="1" customFormat="1" ht="20.399999999999999" customHeight="1">
      <c r="B814" s="176"/>
      <c r="C814" s="177" t="s">
        <v>2020</v>
      </c>
      <c r="D814" s="177" t="s">
        <v>287</v>
      </c>
      <c r="E814" s="178" t="s">
        <v>2021</v>
      </c>
      <c r="F814" s="179" t="s">
        <v>2022</v>
      </c>
      <c r="G814" s="180" t="s">
        <v>494</v>
      </c>
      <c r="H814" s="181">
        <v>1</v>
      </c>
      <c r="I814" s="182"/>
      <c r="J814" s="183">
        <f t="shared" ref="J814:J845" si="230">ROUND(I814*H814,2)</f>
        <v>0</v>
      </c>
      <c r="K814" s="403" t="s">
        <v>5588</v>
      </c>
      <c r="L814" s="42"/>
      <c r="M814" s="184" t="s">
        <v>5</v>
      </c>
      <c r="N814" s="185" t="s">
        <v>45</v>
      </c>
      <c r="O814" s="43"/>
      <c r="P814" s="186">
        <f t="shared" ref="P814:P845" si="231">O814*H814</f>
        <v>0</v>
      </c>
      <c r="Q814" s="186">
        <v>0</v>
      </c>
      <c r="R814" s="186">
        <f t="shared" ref="R814:R845" si="232">Q814*H814</f>
        <v>0</v>
      </c>
      <c r="S814" s="186">
        <v>0</v>
      </c>
      <c r="T814" s="187">
        <f t="shared" ref="T814:T845" si="233">S814*H814</f>
        <v>0</v>
      </c>
      <c r="AR814" s="25" t="s">
        <v>337</v>
      </c>
      <c r="AT814" s="25" t="s">
        <v>287</v>
      </c>
      <c r="AU814" s="25" t="s">
        <v>142</v>
      </c>
      <c r="AY814" s="25" t="s">
        <v>285</v>
      </c>
      <c r="BE814" s="188">
        <f t="shared" ref="BE814:BE845" si="234">IF(N814="základní",J814,0)</f>
        <v>0</v>
      </c>
      <c r="BF814" s="188">
        <f t="shared" ref="BF814:BF845" si="235">IF(N814="snížená",J814,0)</f>
        <v>0</v>
      </c>
      <c r="BG814" s="188">
        <f t="shared" ref="BG814:BG845" si="236">IF(N814="zákl. přenesená",J814,0)</f>
        <v>0</v>
      </c>
      <c r="BH814" s="188">
        <f t="shared" ref="BH814:BH845" si="237">IF(N814="sníž. přenesená",J814,0)</f>
        <v>0</v>
      </c>
      <c r="BI814" s="188">
        <f t="shared" ref="BI814:BI845" si="238">IF(N814="nulová",J814,0)</f>
        <v>0</v>
      </c>
      <c r="BJ814" s="25" t="s">
        <v>82</v>
      </c>
      <c r="BK814" s="188">
        <f t="shared" ref="BK814:BK845" si="239">ROUND(I814*H814,2)</f>
        <v>0</v>
      </c>
      <c r="BL814" s="25" t="s">
        <v>337</v>
      </c>
      <c r="BM814" s="25" t="s">
        <v>2023</v>
      </c>
    </row>
    <row r="815" spans="2:65" s="1" customFormat="1" ht="20.399999999999999" customHeight="1">
      <c r="B815" s="176"/>
      <c r="C815" s="177" t="s">
        <v>2024</v>
      </c>
      <c r="D815" s="177" t="s">
        <v>287</v>
      </c>
      <c r="E815" s="178" t="s">
        <v>2025</v>
      </c>
      <c r="F815" s="179" t="s">
        <v>2026</v>
      </c>
      <c r="G815" s="180" t="s">
        <v>494</v>
      </c>
      <c r="H815" s="181">
        <v>1</v>
      </c>
      <c r="I815" s="182"/>
      <c r="J815" s="183">
        <f t="shared" si="230"/>
        <v>0</v>
      </c>
      <c r="K815" s="403" t="s">
        <v>5588</v>
      </c>
      <c r="L815" s="42"/>
      <c r="M815" s="184" t="s">
        <v>5</v>
      </c>
      <c r="N815" s="185" t="s">
        <v>45</v>
      </c>
      <c r="O815" s="43"/>
      <c r="P815" s="186">
        <f t="shared" si="231"/>
        <v>0</v>
      </c>
      <c r="Q815" s="186">
        <v>0</v>
      </c>
      <c r="R815" s="186">
        <f t="shared" si="232"/>
        <v>0</v>
      </c>
      <c r="S815" s="186">
        <v>0</v>
      </c>
      <c r="T815" s="187">
        <f t="shared" si="233"/>
        <v>0</v>
      </c>
      <c r="AR815" s="25" t="s">
        <v>337</v>
      </c>
      <c r="AT815" s="25" t="s">
        <v>287</v>
      </c>
      <c r="AU815" s="25" t="s">
        <v>142</v>
      </c>
      <c r="AY815" s="25" t="s">
        <v>285</v>
      </c>
      <c r="BE815" s="188">
        <f t="shared" si="234"/>
        <v>0</v>
      </c>
      <c r="BF815" s="188">
        <f t="shared" si="235"/>
        <v>0</v>
      </c>
      <c r="BG815" s="188">
        <f t="shared" si="236"/>
        <v>0</v>
      </c>
      <c r="BH815" s="188">
        <f t="shared" si="237"/>
        <v>0</v>
      </c>
      <c r="BI815" s="188">
        <f t="shared" si="238"/>
        <v>0</v>
      </c>
      <c r="BJ815" s="25" t="s">
        <v>82</v>
      </c>
      <c r="BK815" s="188">
        <f t="shared" si="239"/>
        <v>0</v>
      </c>
      <c r="BL815" s="25" t="s">
        <v>337</v>
      </c>
      <c r="BM815" s="25" t="s">
        <v>2027</v>
      </c>
    </row>
    <row r="816" spans="2:65" s="1" customFormat="1" ht="20.399999999999999" customHeight="1">
      <c r="B816" s="176"/>
      <c r="C816" s="177" t="s">
        <v>2028</v>
      </c>
      <c r="D816" s="177" t="s">
        <v>287</v>
      </c>
      <c r="E816" s="178" t="s">
        <v>2029</v>
      </c>
      <c r="F816" s="179" t="s">
        <v>2030</v>
      </c>
      <c r="G816" s="180" t="s">
        <v>494</v>
      </c>
      <c r="H816" s="181">
        <v>8</v>
      </c>
      <c r="I816" s="182"/>
      <c r="J816" s="183">
        <f t="shared" si="230"/>
        <v>0</v>
      </c>
      <c r="K816" s="403" t="s">
        <v>5588</v>
      </c>
      <c r="L816" s="42"/>
      <c r="M816" s="184" t="s">
        <v>5</v>
      </c>
      <c r="N816" s="185" t="s">
        <v>45</v>
      </c>
      <c r="O816" s="43"/>
      <c r="P816" s="186">
        <f t="shared" si="231"/>
        <v>0</v>
      </c>
      <c r="Q816" s="186">
        <v>0</v>
      </c>
      <c r="R816" s="186">
        <f t="shared" si="232"/>
        <v>0</v>
      </c>
      <c r="S816" s="186">
        <v>0</v>
      </c>
      <c r="T816" s="187">
        <f t="shared" si="233"/>
        <v>0</v>
      </c>
      <c r="AR816" s="25" t="s">
        <v>337</v>
      </c>
      <c r="AT816" s="25" t="s">
        <v>287</v>
      </c>
      <c r="AU816" s="25" t="s">
        <v>142</v>
      </c>
      <c r="AY816" s="25" t="s">
        <v>285</v>
      </c>
      <c r="BE816" s="188">
        <f t="shared" si="234"/>
        <v>0</v>
      </c>
      <c r="BF816" s="188">
        <f t="shared" si="235"/>
        <v>0</v>
      </c>
      <c r="BG816" s="188">
        <f t="shared" si="236"/>
        <v>0</v>
      </c>
      <c r="BH816" s="188">
        <f t="shared" si="237"/>
        <v>0</v>
      </c>
      <c r="BI816" s="188">
        <f t="shared" si="238"/>
        <v>0</v>
      </c>
      <c r="BJ816" s="25" t="s">
        <v>82</v>
      </c>
      <c r="BK816" s="188">
        <f t="shared" si="239"/>
        <v>0</v>
      </c>
      <c r="BL816" s="25" t="s">
        <v>337</v>
      </c>
      <c r="BM816" s="25" t="s">
        <v>2031</v>
      </c>
    </row>
    <row r="817" spans="2:65" s="1" customFormat="1" ht="20.399999999999999" customHeight="1">
      <c r="B817" s="176"/>
      <c r="C817" s="177" t="s">
        <v>2032</v>
      </c>
      <c r="D817" s="177" t="s">
        <v>287</v>
      </c>
      <c r="E817" s="178" t="s">
        <v>2033</v>
      </c>
      <c r="F817" s="179" t="s">
        <v>2034</v>
      </c>
      <c r="G817" s="180" t="s">
        <v>494</v>
      </c>
      <c r="H817" s="181">
        <v>35</v>
      </c>
      <c r="I817" s="182"/>
      <c r="J817" s="183">
        <f t="shared" si="230"/>
        <v>0</v>
      </c>
      <c r="K817" s="403" t="s">
        <v>5588</v>
      </c>
      <c r="L817" s="42"/>
      <c r="M817" s="184" t="s">
        <v>5</v>
      </c>
      <c r="N817" s="185" t="s">
        <v>45</v>
      </c>
      <c r="O817" s="43"/>
      <c r="P817" s="186">
        <f t="shared" si="231"/>
        <v>0</v>
      </c>
      <c r="Q817" s="186">
        <v>0</v>
      </c>
      <c r="R817" s="186">
        <f t="shared" si="232"/>
        <v>0</v>
      </c>
      <c r="S817" s="186">
        <v>0</v>
      </c>
      <c r="T817" s="187">
        <f t="shared" si="233"/>
        <v>0</v>
      </c>
      <c r="AR817" s="25" t="s">
        <v>337</v>
      </c>
      <c r="AT817" s="25" t="s">
        <v>287</v>
      </c>
      <c r="AU817" s="25" t="s">
        <v>142</v>
      </c>
      <c r="AY817" s="25" t="s">
        <v>285</v>
      </c>
      <c r="BE817" s="188">
        <f t="shared" si="234"/>
        <v>0</v>
      </c>
      <c r="BF817" s="188">
        <f t="shared" si="235"/>
        <v>0</v>
      </c>
      <c r="BG817" s="188">
        <f t="shared" si="236"/>
        <v>0</v>
      </c>
      <c r="BH817" s="188">
        <f t="shared" si="237"/>
        <v>0</v>
      </c>
      <c r="BI817" s="188">
        <f t="shared" si="238"/>
        <v>0</v>
      </c>
      <c r="BJ817" s="25" t="s">
        <v>82</v>
      </c>
      <c r="BK817" s="188">
        <f t="shared" si="239"/>
        <v>0</v>
      </c>
      <c r="BL817" s="25" t="s">
        <v>337</v>
      </c>
      <c r="BM817" s="25" t="s">
        <v>2035</v>
      </c>
    </row>
    <row r="818" spans="2:65" s="1" customFormat="1" ht="20.399999999999999" customHeight="1">
      <c r="B818" s="176"/>
      <c r="C818" s="177" t="s">
        <v>2036</v>
      </c>
      <c r="D818" s="177" t="s">
        <v>287</v>
      </c>
      <c r="E818" s="178" t="s">
        <v>2037</v>
      </c>
      <c r="F818" s="179" t="s">
        <v>2038</v>
      </c>
      <c r="G818" s="180" t="s">
        <v>494</v>
      </c>
      <c r="H818" s="181">
        <v>2</v>
      </c>
      <c r="I818" s="182"/>
      <c r="J818" s="183">
        <f t="shared" si="230"/>
        <v>0</v>
      </c>
      <c r="K818" s="403" t="s">
        <v>5588</v>
      </c>
      <c r="L818" s="42"/>
      <c r="M818" s="184" t="s">
        <v>5</v>
      </c>
      <c r="N818" s="185" t="s">
        <v>45</v>
      </c>
      <c r="O818" s="43"/>
      <c r="P818" s="186">
        <f t="shared" si="231"/>
        <v>0</v>
      </c>
      <c r="Q818" s="186">
        <v>0</v>
      </c>
      <c r="R818" s="186">
        <f t="shared" si="232"/>
        <v>0</v>
      </c>
      <c r="S818" s="186">
        <v>0</v>
      </c>
      <c r="T818" s="187">
        <f t="shared" si="233"/>
        <v>0</v>
      </c>
      <c r="AR818" s="25" t="s">
        <v>337</v>
      </c>
      <c r="AT818" s="25" t="s">
        <v>287</v>
      </c>
      <c r="AU818" s="25" t="s">
        <v>142</v>
      </c>
      <c r="AY818" s="25" t="s">
        <v>285</v>
      </c>
      <c r="BE818" s="188">
        <f t="shared" si="234"/>
        <v>0</v>
      </c>
      <c r="BF818" s="188">
        <f t="shared" si="235"/>
        <v>0</v>
      </c>
      <c r="BG818" s="188">
        <f t="shared" si="236"/>
        <v>0</v>
      </c>
      <c r="BH818" s="188">
        <f t="shared" si="237"/>
        <v>0</v>
      </c>
      <c r="BI818" s="188">
        <f t="shared" si="238"/>
        <v>0</v>
      </c>
      <c r="BJ818" s="25" t="s">
        <v>82</v>
      </c>
      <c r="BK818" s="188">
        <f t="shared" si="239"/>
        <v>0</v>
      </c>
      <c r="BL818" s="25" t="s">
        <v>337</v>
      </c>
      <c r="BM818" s="25" t="s">
        <v>2039</v>
      </c>
    </row>
    <row r="819" spans="2:65" s="1" customFormat="1" ht="20.399999999999999" customHeight="1">
      <c r="B819" s="176"/>
      <c r="C819" s="177" t="s">
        <v>2040</v>
      </c>
      <c r="D819" s="177" t="s">
        <v>287</v>
      </c>
      <c r="E819" s="178" t="s">
        <v>2041</v>
      </c>
      <c r="F819" s="179" t="s">
        <v>2042</v>
      </c>
      <c r="G819" s="180" t="s">
        <v>494</v>
      </c>
      <c r="H819" s="181">
        <v>2</v>
      </c>
      <c r="I819" s="182"/>
      <c r="J819" s="183">
        <f t="shared" si="230"/>
        <v>0</v>
      </c>
      <c r="K819" s="403" t="s">
        <v>5588</v>
      </c>
      <c r="L819" s="42"/>
      <c r="M819" s="184" t="s">
        <v>5</v>
      </c>
      <c r="N819" s="185" t="s">
        <v>45</v>
      </c>
      <c r="O819" s="43"/>
      <c r="P819" s="186">
        <f t="shared" si="231"/>
        <v>0</v>
      </c>
      <c r="Q819" s="186">
        <v>0</v>
      </c>
      <c r="R819" s="186">
        <f t="shared" si="232"/>
        <v>0</v>
      </c>
      <c r="S819" s="186">
        <v>0</v>
      </c>
      <c r="T819" s="187">
        <f t="shared" si="233"/>
        <v>0</v>
      </c>
      <c r="AR819" s="25" t="s">
        <v>337</v>
      </c>
      <c r="AT819" s="25" t="s">
        <v>287</v>
      </c>
      <c r="AU819" s="25" t="s">
        <v>142</v>
      </c>
      <c r="AY819" s="25" t="s">
        <v>285</v>
      </c>
      <c r="BE819" s="188">
        <f t="shared" si="234"/>
        <v>0</v>
      </c>
      <c r="BF819" s="188">
        <f t="shared" si="235"/>
        <v>0</v>
      </c>
      <c r="BG819" s="188">
        <f t="shared" si="236"/>
        <v>0</v>
      </c>
      <c r="BH819" s="188">
        <f t="shared" si="237"/>
        <v>0</v>
      </c>
      <c r="BI819" s="188">
        <f t="shared" si="238"/>
        <v>0</v>
      </c>
      <c r="BJ819" s="25" t="s">
        <v>82</v>
      </c>
      <c r="BK819" s="188">
        <f t="shared" si="239"/>
        <v>0</v>
      </c>
      <c r="BL819" s="25" t="s">
        <v>337</v>
      </c>
      <c r="BM819" s="25" t="s">
        <v>2043</v>
      </c>
    </row>
    <row r="820" spans="2:65" s="1" customFormat="1" ht="20.399999999999999" customHeight="1">
      <c r="B820" s="176"/>
      <c r="C820" s="177" t="s">
        <v>2044</v>
      </c>
      <c r="D820" s="177" t="s">
        <v>287</v>
      </c>
      <c r="E820" s="178" t="s">
        <v>2045</v>
      </c>
      <c r="F820" s="179" t="s">
        <v>2046</v>
      </c>
      <c r="G820" s="180" t="s">
        <v>494</v>
      </c>
      <c r="H820" s="181">
        <v>1</v>
      </c>
      <c r="I820" s="182"/>
      <c r="J820" s="183">
        <f t="shared" si="230"/>
        <v>0</v>
      </c>
      <c r="K820" s="403" t="s">
        <v>5588</v>
      </c>
      <c r="L820" s="42"/>
      <c r="M820" s="184" t="s">
        <v>5</v>
      </c>
      <c r="N820" s="185" t="s">
        <v>45</v>
      </c>
      <c r="O820" s="43"/>
      <c r="P820" s="186">
        <f t="shared" si="231"/>
        <v>0</v>
      </c>
      <c r="Q820" s="186">
        <v>0</v>
      </c>
      <c r="R820" s="186">
        <f t="shared" si="232"/>
        <v>0</v>
      </c>
      <c r="S820" s="186">
        <v>0</v>
      </c>
      <c r="T820" s="187">
        <f t="shared" si="233"/>
        <v>0</v>
      </c>
      <c r="AR820" s="25" t="s">
        <v>337</v>
      </c>
      <c r="AT820" s="25" t="s">
        <v>287</v>
      </c>
      <c r="AU820" s="25" t="s">
        <v>142</v>
      </c>
      <c r="AY820" s="25" t="s">
        <v>285</v>
      </c>
      <c r="BE820" s="188">
        <f t="shared" si="234"/>
        <v>0</v>
      </c>
      <c r="BF820" s="188">
        <f t="shared" si="235"/>
        <v>0</v>
      </c>
      <c r="BG820" s="188">
        <f t="shared" si="236"/>
        <v>0</v>
      </c>
      <c r="BH820" s="188">
        <f t="shared" si="237"/>
        <v>0</v>
      </c>
      <c r="BI820" s="188">
        <f t="shared" si="238"/>
        <v>0</v>
      </c>
      <c r="BJ820" s="25" t="s">
        <v>82</v>
      </c>
      <c r="BK820" s="188">
        <f t="shared" si="239"/>
        <v>0</v>
      </c>
      <c r="BL820" s="25" t="s">
        <v>337</v>
      </c>
      <c r="BM820" s="25" t="s">
        <v>2047</v>
      </c>
    </row>
    <row r="821" spans="2:65" s="1" customFormat="1" ht="20.399999999999999" customHeight="1">
      <c r="B821" s="176"/>
      <c r="C821" s="177" t="s">
        <v>2048</v>
      </c>
      <c r="D821" s="177" t="s">
        <v>287</v>
      </c>
      <c r="E821" s="178" t="s">
        <v>2049</v>
      </c>
      <c r="F821" s="179" t="s">
        <v>2050</v>
      </c>
      <c r="G821" s="180" t="s">
        <v>494</v>
      </c>
      <c r="H821" s="181">
        <v>2</v>
      </c>
      <c r="I821" s="182"/>
      <c r="J821" s="183">
        <f t="shared" si="230"/>
        <v>0</v>
      </c>
      <c r="K821" s="403" t="s">
        <v>5588</v>
      </c>
      <c r="L821" s="42"/>
      <c r="M821" s="184" t="s">
        <v>5</v>
      </c>
      <c r="N821" s="185" t="s">
        <v>45</v>
      </c>
      <c r="O821" s="43"/>
      <c r="P821" s="186">
        <f t="shared" si="231"/>
        <v>0</v>
      </c>
      <c r="Q821" s="186">
        <v>0</v>
      </c>
      <c r="R821" s="186">
        <f t="shared" si="232"/>
        <v>0</v>
      </c>
      <c r="S821" s="186">
        <v>0</v>
      </c>
      <c r="T821" s="187">
        <f t="shared" si="233"/>
        <v>0</v>
      </c>
      <c r="AR821" s="25" t="s">
        <v>337</v>
      </c>
      <c r="AT821" s="25" t="s">
        <v>287</v>
      </c>
      <c r="AU821" s="25" t="s">
        <v>142</v>
      </c>
      <c r="AY821" s="25" t="s">
        <v>285</v>
      </c>
      <c r="BE821" s="188">
        <f t="shared" si="234"/>
        <v>0</v>
      </c>
      <c r="BF821" s="188">
        <f t="shared" si="235"/>
        <v>0</v>
      </c>
      <c r="BG821" s="188">
        <f t="shared" si="236"/>
        <v>0</v>
      </c>
      <c r="BH821" s="188">
        <f t="shared" si="237"/>
        <v>0</v>
      </c>
      <c r="BI821" s="188">
        <f t="shared" si="238"/>
        <v>0</v>
      </c>
      <c r="BJ821" s="25" t="s">
        <v>82</v>
      </c>
      <c r="BK821" s="188">
        <f t="shared" si="239"/>
        <v>0</v>
      </c>
      <c r="BL821" s="25" t="s">
        <v>337</v>
      </c>
      <c r="BM821" s="25" t="s">
        <v>2051</v>
      </c>
    </row>
    <row r="822" spans="2:65" s="1" customFormat="1" ht="20.399999999999999" customHeight="1">
      <c r="B822" s="176"/>
      <c r="C822" s="177" t="s">
        <v>2052</v>
      </c>
      <c r="D822" s="177" t="s">
        <v>287</v>
      </c>
      <c r="E822" s="178" t="s">
        <v>2053</v>
      </c>
      <c r="F822" s="179" t="s">
        <v>2054</v>
      </c>
      <c r="G822" s="180" t="s">
        <v>494</v>
      </c>
      <c r="H822" s="181">
        <v>2</v>
      </c>
      <c r="I822" s="182"/>
      <c r="J822" s="183">
        <f t="shared" si="230"/>
        <v>0</v>
      </c>
      <c r="K822" s="403" t="s">
        <v>5588</v>
      </c>
      <c r="L822" s="42"/>
      <c r="M822" s="184" t="s">
        <v>5</v>
      </c>
      <c r="N822" s="185" t="s">
        <v>45</v>
      </c>
      <c r="O822" s="43"/>
      <c r="P822" s="186">
        <f t="shared" si="231"/>
        <v>0</v>
      </c>
      <c r="Q822" s="186">
        <v>0</v>
      </c>
      <c r="R822" s="186">
        <f t="shared" si="232"/>
        <v>0</v>
      </c>
      <c r="S822" s="186">
        <v>0</v>
      </c>
      <c r="T822" s="187">
        <f t="shared" si="233"/>
        <v>0</v>
      </c>
      <c r="AR822" s="25" t="s">
        <v>337</v>
      </c>
      <c r="AT822" s="25" t="s">
        <v>287</v>
      </c>
      <c r="AU822" s="25" t="s">
        <v>142</v>
      </c>
      <c r="AY822" s="25" t="s">
        <v>285</v>
      </c>
      <c r="BE822" s="188">
        <f t="shared" si="234"/>
        <v>0</v>
      </c>
      <c r="BF822" s="188">
        <f t="shared" si="235"/>
        <v>0</v>
      </c>
      <c r="BG822" s="188">
        <f t="shared" si="236"/>
        <v>0</v>
      </c>
      <c r="BH822" s="188">
        <f t="shared" si="237"/>
        <v>0</v>
      </c>
      <c r="BI822" s="188">
        <f t="shared" si="238"/>
        <v>0</v>
      </c>
      <c r="BJ822" s="25" t="s">
        <v>82</v>
      </c>
      <c r="BK822" s="188">
        <f t="shared" si="239"/>
        <v>0</v>
      </c>
      <c r="BL822" s="25" t="s">
        <v>337</v>
      </c>
      <c r="BM822" s="25" t="s">
        <v>2055</v>
      </c>
    </row>
    <row r="823" spans="2:65" s="1" customFormat="1" ht="20.399999999999999" customHeight="1">
      <c r="B823" s="176"/>
      <c r="C823" s="177" t="s">
        <v>2056</v>
      </c>
      <c r="D823" s="177" t="s">
        <v>287</v>
      </c>
      <c r="E823" s="178" t="s">
        <v>2057</v>
      </c>
      <c r="F823" s="179" t="s">
        <v>2058</v>
      </c>
      <c r="G823" s="180" t="s">
        <v>318</v>
      </c>
      <c r="H823" s="181">
        <v>125</v>
      </c>
      <c r="I823" s="182"/>
      <c r="J823" s="183">
        <f t="shared" si="230"/>
        <v>0</v>
      </c>
      <c r="K823" s="403" t="s">
        <v>5588</v>
      </c>
      <c r="L823" s="42"/>
      <c r="M823" s="184" t="s">
        <v>5</v>
      </c>
      <c r="N823" s="185" t="s">
        <v>45</v>
      </c>
      <c r="O823" s="43"/>
      <c r="P823" s="186">
        <f t="shared" si="231"/>
        <v>0</v>
      </c>
      <c r="Q823" s="186">
        <v>0</v>
      </c>
      <c r="R823" s="186">
        <f t="shared" si="232"/>
        <v>0</v>
      </c>
      <c r="S823" s="186">
        <v>0</v>
      </c>
      <c r="T823" s="187">
        <f t="shared" si="233"/>
        <v>0</v>
      </c>
      <c r="AR823" s="25" t="s">
        <v>337</v>
      </c>
      <c r="AT823" s="25" t="s">
        <v>287</v>
      </c>
      <c r="AU823" s="25" t="s">
        <v>142</v>
      </c>
      <c r="AY823" s="25" t="s">
        <v>285</v>
      </c>
      <c r="BE823" s="188">
        <f t="shared" si="234"/>
        <v>0</v>
      </c>
      <c r="BF823" s="188">
        <f t="shared" si="235"/>
        <v>0</v>
      </c>
      <c r="BG823" s="188">
        <f t="shared" si="236"/>
        <v>0</v>
      </c>
      <c r="BH823" s="188">
        <f t="shared" si="237"/>
        <v>0</v>
      </c>
      <c r="BI823" s="188">
        <f t="shared" si="238"/>
        <v>0</v>
      </c>
      <c r="BJ823" s="25" t="s">
        <v>82</v>
      </c>
      <c r="BK823" s="188">
        <f t="shared" si="239"/>
        <v>0</v>
      </c>
      <c r="BL823" s="25" t="s">
        <v>337</v>
      </c>
      <c r="BM823" s="25" t="s">
        <v>2059</v>
      </c>
    </row>
    <row r="824" spans="2:65" s="1" customFormat="1" ht="20.399999999999999" customHeight="1">
      <c r="B824" s="176"/>
      <c r="C824" s="177" t="s">
        <v>2060</v>
      </c>
      <c r="D824" s="177" t="s">
        <v>287</v>
      </c>
      <c r="E824" s="178" t="s">
        <v>2061</v>
      </c>
      <c r="F824" s="179" t="s">
        <v>2062</v>
      </c>
      <c r="G824" s="180" t="s">
        <v>318</v>
      </c>
      <c r="H824" s="181">
        <v>140</v>
      </c>
      <c r="I824" s="182"/>
      <c r="J824" s="183">
        <f t="shared" si="230"/>
        <v>0</v>
      </c>
      <c r="K824" s="403" t="s">
        <v>5588</v>
      </c>
      <c r="L824" s="42"/>
      <c r="M824" s="184" t="s">
        <v>5</v>
      </c>
      <c r="N824" s="185" t="s">
        <v>45</v>
      </c>
      <c r="O824" s="43"/>
      <c r="P824" s="186">
        <f t="shared" si="231"/>
        <v>0</v>
      </c>
      <c r="Q824" s="186">
        <v>0</v>
      </c>
      <c r="R824" s="186">
        <f t="shared" si="232"/>
        <v>0</v>
      </c>
      <c r="S824" s="186">
        <v>0</v>
      </c>
      <c r="T824" s="187">
        <f t="shared" si="233"/>
        <v>0</v>
      </c>
      <c r="AR824" s="25" t="s">
        <v>337</v>
      </c>
      <c r="AT824" s="25" t="s">
        <v>287</v>
      </c>
      <c r="AU824" s="25" t="s">
        <v>142</v>
      </c>
      <c r="AY824" s="25" t="s">
        <v>285</v>
      </c>
      <c r="BE824" s="188">
        <f t="shared" si="234"/>
        <v>0</v>
      </c>
      <c r="BF824" s="188">
        <f t="shared" si="235"/>
        <v>0</v>
      </c>
      <c r="BG824" s="188">
        <f t="shared" si="236"/>
        <v>0</v>
      </c>
      <c r="BH824" s="188">
        <f t="shared" si="237"/>
        <v>0</v>
      </c>
      <c r="BI824" s="188">
        <f t="shared" si="238"/>
        <v>0</v>
      </c>
      <c r="BJ824" s="25" t="s">
        <v>82</v>
      </c>
      <c r="BK824" s="188">
        <f t="shared" si="239"/>
        <v>0</v>
      </c>
      <c r="BL824" s="25" t="s">
        <v>337</v>
      </c>
      <c r="BM824" s="25" t="s">
        <v>2063</v>
      </c>
    </row>
    <row r="825" spans="2:65" s="1" customFormat="1" ht="20.399999999999999" customHeight="1">
      <c r="B825" s="176"/>
      <c r="C825" s="177" t="s">
        <v>2064</v>
      </c>
      <c r="D825" s="177" t="s">
        <v>287</v>
      </c>
      <c r="E825" s="178" t="s">
        <v>2065</v>
      </c>
      <c r="F825" s="179" t="s">
        <v>2066</v>
      </c>
      <c r="G825" s="180" t="s">
        <v>494</v>
      </c>
      <c r="H825" s="181">
        <v>64</v>
      </c>
      <c r="I825" s="182"/>
      <c r="J825" s="183">
        <f t="shared" si="230"/>
        <v>0</v>
      </c>
      <c r="K825" s="403" t="s">
        <v>5588</v>
      </c>
      <c r="L825" s="42"/>
      <c r="M825" s="184" t="s">
        <v>5</v>
      </c>
      <c r="N825" s="185" t="s">
        <v>45</v>
      </c>
      <c r="O825" s="43"/>
      <c r="P825" s="186">
        <f t="shared" si="231"/>
        <v>0</v>
      </c>
      <c r="Q825" s="186">
        <v>0</v>
      </c>
      <c r="R825" s="186">
        <f t="shared" si="232"/>
        <v>0</v>
      </c>
      <c r="S825" s="186">
        <v>0</v>
      </c>
      <c r="T825" s="187">
        <f t="shared" si="233"/>
        <v>0</v>
      </c>
      <c r="AR825" s="25" t="s">
        <v>337</v>
      </c>
      <c r="AT825" s="25" t="s">
        <v>287</v>
      </c>
      <c r="AU825" s="25" t="s">
        <v>142</v>
      </c>
      <c r="AY825" s="25" t="s">
        <v>285</v>
      </c>
      <c r="BE825" s="188">
        <f t="shared" si="234"/>
        <v>0</v>
      </c>
      <c r="BF825" s="188">
        <f t="shared" si="235"/>
        <v>0</v>
      </c>
      <c r="BG825" s="188">
        <f t="shared" si="236"/>
        <v>0</v>
      </c>
      <c r="BH825" s="188">
        <f t="shared" si="237"/>
        <v>0</v>
      </c>
      <c r="BI825" s="188">
        <f t="shared" si="238"/>
        <v>0</v>
      </c>
      <c r="BJ825" s="25" t="s">
        <v>82</v>
      </c>
      <c r="BK825" s="188">
        <f t="shared" si="239"/>
        <v>0</v>
      </c>
      <c r="BL825" s="25" t="s">
        <v>337</v>
      </c>
      <c r="BM825" s="25" t="s">
        <v>2067</v>
      </c>
    </row>
    <row r="826" spans="2:65" s="1" customFormat="1" ht="20.399999999999999" customHeight="1">
      <c r="B826" s="176"/>
      <c r="C826" s="177" t="s">
        <v>2068</v>
      </c>
      <c r="D826" s="177" t="s">
        <v>287</v>
      </c>
      <c r="E826" s="178" t="s">
        <v>2069</v>
      </c>
      <c r="F826" s="179" t="s">
        <v>2070</v>
      </c>
      <c r="G826" s="180" t="s">
        <v>494</v>
      </c>
      <c r="H826" s="181">
        <v>12</v>
      </c>
      <c r="I826" s="182"/>
      <c r="J826" s="183">
        <f t="shared" si="230"/>
        <v>0</v>
      </c>
      <c r="K826" s="403" t="s">
        <v>5588</v>
      </c>
      <c r="L826" s="42"/>
      <c r="M826" s="184" t="s">
        <v>5</v>
      </c>
      <c r="N826" s="185" t="s">
        <v>45</v>
      </c>
      <c r="O826" s="43"/>
      <c r="P826" s="186">
        <f t="shared" si="231"/>
        <v>0</v>
      </c>
      <c r="Q826" s="186">
        <v>0</v>
      </c>
      <c r="R826" s="186">
        <f t="shared" si="232"/>
        <v>0</v>
      </c>
      <c r="S826" s="186">
        <v>0</v>
      </c>
      <c r="T826" s="187">
        <f t="shared" si="233"/>
        <v>0</v>
      </c>
      <c r="AR826" s="25" t="s">
        <v>337</v>
      </c>
      <c r="AT826" s="25" t="s">
        <v>287</v>
      </c>
      <c r="AU826" s="25" t="s">
        <v>142</v>
      </c>
      <c r="AY826" s="25" t="s">
        <v>285</v>
      </c>
      <c r="BE826" s="188">
        <f t="shared" si="234"/>
        <v>0</v>
      </c>
      <c r="BF826" s="188">
        <f t="shared" si="235"/>
        <v>0</v>
      </c>
      <c r="BG826" s="188">
        <f t="shared" si="236"/>
        <v>0</v>
      </c>
      <c r="BH826" s="188">
        <f t="shared" si="237"/>
        <v>0</v>
      </c>
      <c r="BI826" s="188">
        <f t="shared" si="238"/>
        <v>0</v>
      </c>
      <c r="BJ826" s="25" t="s">
        <v>82</v>
      </c>
      <c r="BK826" s="188">
        <f t="shared" si="239"/>
        <v>0</v>
      </c>
      <c r="BL826" s="25" t="s">
        <v>337</v>
      </c>
      <c r="BM826" s="25" t="s">
        <v>2071</v>
      </c>
    </row>
    <row r="827" spans="2:65" s="1" customFormat="1" ht="20.399999999999999" customHeight="1">
      <c r="B827" s="176"/>
      <c r="C827" s="177" t="s">
        <v>2072</v>
      </c>
      <c r="D827" s="177" t="s">
        <v>287</v>
      </c>
      <c r="E827" s="178" t="s">
        <v>2073</v>
      </c>
      <c r="F827" s="179" t="s">
        <v>2074</v>
      </c>
      <c r="G827" s="180" t="s">
        <v>494</v>
      </c>
      <c r="H827" s="181">
        <v>32</v>
      </c>
      <c r="I827" s="182"/>
      <c r="J827" s="183">
        <f t="shared" si="230"/>
        <v>0</v>
      </c>
      <c r="K827" s="403" t="s">
        <v>5588</v>
      </c>
      <c r="L827" s="42"/>
      <c r="M827" s="184" t="s">
        <v>5</v>
      </c>
      <c r="N827" s="185" t="s">
        <v>45</v>
      </c>
      <c r="O827" s="43"/>
      <c r="P827" s="186">
        <f t="shared" si="231"/>
        <v>0</v>
      </c>
      <c r="Q827" s="186">
        <v>0</v>
      </c>
      <c r="R827" s="186">
        <f t="shared" si="232"/>
        <v>0</v>
      </c>
      <c r="S827" s="186">
        <v>0</v>
      </c>
      <c r="T827" s="187">
        <f t="shared" si="233"/>
        <v>0</v>
      </c>
      <c r="AR827" s="25" t="s">
        <v>337</v>
      </c>
      <c r="AT827" s="25" t="s">
        <v>287</v>
      </c>
      <c r="AU827" s="25" t="s">
        <v>142</v>
      </c>
      <c r="AY827" s="25" t="s">
        <v>285</v>
      </c>
      <c r="BE827" s="188">
        <f t="shared" si="234"/>
        <v>0</v>
      </c>
      <c r="BF827" s="188">
        <f t="shared" si="235"/>
        <v>0</v>
      </c>
      <c r="BG827" s="188">
        <f t="shared" si="236"/>
        <v>0</v>
      </c>
      <c r="BH827" s="188">
        <f t="shared" si="237"/>
        <v>0</v>
      </c>
      <c r="BI827" s="188">
        <f t="shared" si="238"/>
        <v>0</v>
      </c>
      <c r="BJ827" s="25" t="s">
        <v>82</v>
      </c>
      <c r="BK827" s="188">
        <f t="shared" si="239"/>
        <v>0</v>
      </c>
      <c r="BL827" s="25" t="s">
        <v>337</v>
      </c>
      <c r="BM827" s="25" t="s">
        <v>2075</v>
      </c>
    </row>
    <row r="828" spans="2:65" s="1" customFormat="1" ht="20.399999999999999" customHeight="1">
      <c r="B828" s="176"/>
      <c r="C828" s="177" t="s">
        <v>2076</v>
      </c>
      <c r="D828" s="177" t="s">
        <v>287</v>
      </c>
      <c r="E828" s="178" t="s">
        <v>2077</v>
      </c>
      <c r="F828" s="179" t="s">
        <v>2078</v>
      </c>
      <c r="G828" s="180" t="s">
        <v>494</v>
      </c>
      <c r="H828" s="181">
        <v>6</v>
      </c>
      <c r="I828" s="182"/>
      <c r="J828" s="183">
        <f t="shared" si="230"/>
        <v>0</v>
      </c>
      <c r="K828" s="403" t="s">
        <v>5588</v>
      </c>
      <c r="L828" s="42"/>
      <c r="M828" s="184" t="s">
        <v>5</v>
      </c>
      <c r="N828" s="185" t="s">
        <v>45</v>
      </c>
      <c r="O828" s="43"/>
      <c r="P828" s="186">
        <f t="shared" si="231"/>
        <v>0</v>
      </c>
      <c r="Q828" s="186">
        <v>0</v>
      </c>
      <c r="R828" s="186">
        <f t="shared" si="232"/>
        <v>0</v>
      </c>
      <c r="S828" s="186">
        <v>0</v>
      </c>
      <c r="T828" s="187">
        <f t="shared" si="233"/>
        <v>0</v>
      </c>
      <c r="AR828" s="25" t="s">
        <v>337</v>
      </c>
      <c r="AT828" s="25" t="s">
        <v>287</v>
      </c>
      <c r="AU828" s="25" t="s">
        <v>142</v>
      </c>
      <c r="AY828" s="25" t="s">
        <v>285</v>
      </c>
      <c r="BE828" s="188">
        <f t="shared" si="234"/>
        <v>0</v>
      </c>
      <c r="BF828" s="188">
        <f t="shared" si="235"/>
        <v>0</v>
      </c>
      <c r="BG828" s="188">
        <f t="shared" si="236"/>
        <v>0</v>
      </c>
      <c r="BH828" s="188">
        <f t="shared" si="237"/>
        <v>0</v>
      </c>
      <c r="BI828" s="188">
        <f t="shared" si="238"/>
        <v>0</v>
      </c>
      <c r="BJ828" s="25" t="s">
        <v>82</v>
      </c>
      <c r="BK828" s="188">
        <f t="shared" si="239"/>
        <v>0</v>
      </c>
      <c r="BL828" s="25" t="s">
        <v>337</v>
      </c>
      <c r="BM828" s="25" t="s">
        <v>2079</v>
      </c>
    </row>
    <row r="829" spans="2:65" s="1" customFormat="1" ht="20.399999999999999" customHeight="1">
      <c r="B829" s="176"/>
      <c r="C829" s="177" t="s">
        <v>2080</v>
      </c>
      <c r="D829" s="177" t="s">
        <v>287</v>
      </c>
      <c r="E829" s="178" t="s">
        <v>2081</v>
      </c>
      <c r="F829" s="179" t="s">
        <v>2082</v>
      </c>
      <c r="G829" s="180" t="s">
        <v>494</v>
      </c>
      <c r="H829" s="181">
        <v>6</v>
      </c>
      <c r="I829" s="182"/>
      <c r="J829" s="183">
        <f t="shared" si="230"/>
        <v>0</v>
      </c>
      <c r="K829" s="403" t="s">
        <v>5588</v>
      </c>
      <c r="L829" s="42"/>
      <c r="M829" s="184" t="s">
        <v>5</v>
      </c>
      <c r="N829" s="185" t="s">
        <v>45</v>
      </c>
      <c r="O829" s="43"/>
      <c r="P829" s="186">
        <f t="shared" si="231"/>
        <v>0</v>
      </c>
      <c r="Q829" s="186">
        <v>0</v>
      </c>
      <c r="R829" s="186">
        <f t="shared" si="232"/>
        <v>0</v>
      </c>
      <c r="S829" s="186">
        <v>0</v>
      </c>
      <c r="T829" s="187">
        <f t="shared" si="233"/>
        <v>0</v>
      </c>
      <c r="AR829" s="25" t="s">
        <v>337</v>
      </c>
      <c r="AT829" s="25" t="s">
        <v>287</v>
      </c>
      <c r="AU829" s="25" t="s">
        <v>142</v>
      </c>
      <c r="AY829" s="25" t="s">
        <v>285</v>
      </c>
      <c r="BE829" s="188">
        <f t="shared" si="234"/>
        <v>0</v>
      </c>
      <c r="BF829" s="188">
        <f t="shared" si="235"/>
        <v>0</v>
      </c>
      <c r="BG829" s="188">
        <f t="shared" si="236"/>
        <v>0</v>
      </c>
      <c r="BH829" s="188">
        <f t="shared" si="237"/>
        <v>0</v>
      </c>
      <c r="BI829" s="188">
        <f t="shared" si="238"/>
        <v>0</v>
      </c>
      <c r="BJ829" s="25" t="s">
        <v>82</v>
      </c>
      <c r="BK829" s="188">
        <f t="shared" si="239"/>
        <v>0</v>
      </c>
      <c r="BL829" s="25" t="s">
        <v>337</v>
      </c>
      <c r="BM829" s="25" t="s">
        <v>2083</v>
      </c>
    </row>
    <row r="830" spans="2:65" s="1" customFormat="1" ht="20.399999999999999" customHeight="1">
      <c r="B830" s="176"/>
      <c r="C830" s="177" t="s">
        <v>2084</v>
      </c>
      <c r="D830" s="177" t="s">
        <v>287</v>
      </c>
      <c r="E830" s="178" t="s">
        <v>2085</v>
      </c>
      <c r="F830" s="179" t="s">
        <v>2086</v>
      </c>
      <c r="G830" s="180" t="s">
        <v>494</v>
      </c>
      <c r="H830" s="181">
        <v>10</v>
      </c>
      <c r="I830" s="182"/>
      <c r="J830" s="183">
        <f t="shared" si="230"/>
        <v>0</v>
      </c>
      <c r="K830" s="403" t="s">
        <v>5588</v>
      </c>
      <c r="L830" s="42"/>
      <c r="M830" s="184" t="s">
        <v>5</v>
      </c>
      <c r="N830" s="185" t="s">
        <v>45</v>
      </c>
      <c r="O830" s="43"/>
      <c r="P830" s="186">
        <f t="shared" si="231"/>
        <v>0</v>
      </c>
      <c r="Q830" s="186">
        <v>0</v>
      </c>
      <c r="R830" s="186">
        <f t="shared" si="232"/>
        <v>0</v>
      </c>
      <c r="S830" s="186">
        <v>0</v>
      </c>
      <c r="T830" s="187">
        <f t="shared" si="233"/>
        <v>0</v>
      </c>
      <c r="AR830" s="25" t="s">
        <v>337</v>
      </c>
      <c r="AT830" s="25" t="s">
        <v>287</v>
      </c>
      <c r="AU830" s="25" t="s">
        <v>142</v>
      </c>
      <c r="AY830" s="25" t="s">
        <v>285</v>
      </c>
      <c r="BE830" s="188">
        <f t="shared" si="234"/>
        <v>0</v>
      </c>
      <c r="BF830" s="188">
        <f t="shared" si="235"/>
        <v>0</v>
      </c>
      <c r="BG830" s="188">
        <f t="shared" si="236"/>
        <v>0</v>
      </c>
      <c r="BH830" s="188">
        <f t="shared" si="237"/>
        <v>0</v>
      </c>
      <c r="BI830" s="188">
        <f t="shared" si="238"/>
        <v>0</v>
      </c>
      <c r="BJ830" s="25" t="s">
        <v>82</v>
      </c>
      <c r="BK830" s="188">
        <f t="shared" si="239"/>
        <v>0</v>
      </c>
      <c r="BL830" s="25" t="s">
        <v>337</v>
      </c>
      <c r="BM830" s="25" t="s">
        <v>2087</v>
      </c>
    </row>
    <row r="831" spans="2:65" s="1" customFormat="1" ht="20.399999999999999" customHeight="1">
      <c r="B831" s="176"/>
      <c r="C831" s="177" t="s">
        <v>2088</v>
      </c>
      <c r="D831" s="177" t="s">
        <v>287</v>
      </c>
      <c r="E831" s="178" t="s">
        <v>2089</v>
      </c>
      <c r="F831" s="179" t="s">
        <v>2090</v>
      </c>
      <c r="G831" s="180" t="s">
        <v>494</v>
      </c>
      <c r="H831" s="181">
        <v>6</v>
      </c>
      <c r="I831" s="182"/>
      <c r="J831" s="183">
        <f t="shared" si="230"/>
        <v>0</v>
      </c>
      <c r="K831" s="403" t="s">
        <v>5588</v>
      </c>
      <c r="L831" s="42"/>
      <c r="M831" s="184" t="s">
        <v>5</v>
      </c>
      <c r="N831" s="185" t="s">
        <v>45</v>
      </c>
      <c r="O831" s="43"/>
      <c r="P831" s="186">
        <f t="shared" si="231"/>
        <v>0</v>
      </c>
      <c r="Q831" s="186">
        <v>0</v>
      </c>
      <c r="R831" s="186">
        <f t="shared" si="232"/>
        <v>0</v>
      </c>
      <c r="S831" s="186">
        <v>0</v>
      </c>
      <c r="T831" s="187">
        <f t="shared" si="233"/>
        <v>0</v>
      </c>
      <c r="AR831" s="25" t="s">
        <v>337</v>
      </c>
      <c r="AT831" s="25" t="s">
        <v>287</v>
      </c>
      <c r="AU831" s="25" t="s">
        <v>142</v>
      </c>
      <c r="AY831" s="25" t="s">
        <v>285</v>
      </c>
      <c r="BE831" s="188">
        <f t="shared" si="234"/>
        <v>0</v>
      </c>
      <c r="BF831" s="188">
        <f t="shared" si="235"/>
        <v>0</v>
      </c>
      <c r="BG831" s="188">
        <f t="shared" si="236"/>
        <v>0</v>
      </c>
      <c r="BH831" s="188">
        <f t="shared" si="237"/>
        <v>0</v>
      </c>
      <c r="BI831" s="188">
        <f t="shared" si="238"/>
        <v>0</v>
      </c>
      <c r="BJ831" s="25" t="s">
        <v>82</v>
      </c>
      <c r="BK831" s="188">
        <f t="shared" si="239"/>
        <v>0</v>
      </c>
      <c r="BL831" s="25" t="s">
        <v>337</v>
      </c>
      <c r="BM831" s="25" t="s">
        <v>2091</v>
      </c>
    </row>
    <row r="832" spans="2:65" s="1" customFormat="1" ht="20.399999999999999" customHeight="1">
      <c r="B832" s="176"/>
      <c r="C832" s="177" t="s">
        <v>2092</v>
      </c>
      <c r="D832" s="177" t="s">
        <v>287</v>
      </c>
      <c r="E832" s="178" t="s">
        <v>2093</v>
      </c>
      <c r="F832" s="179" t="s">
        <v>2094</v>
      </c>
      <c r="G832" s="180" t="s">
        <v>494</v>
      </c>
      <c r="H832" s="181">
        <v>2</v>
      </c>
      <c r="I832" s="182"/>
      <c r="J832" s="183">
        <f t="shared" si="230"/>
        <v>0</v>
      </c>
      <c r="K832" s="403" t="s">
        <v>5588</v>
      </c>
      <c r="L832" s="42"/>
      <c r="M832" s="184" t="s">
        <v>5</v>
      </c>
      <c r="N832" s="185" t="s">
        <v>45</v>
      </c>
      <c r="O832" s="43"/>
      <c r="P832" s="186">
        <f t="shared" si="231"/>
        <v>0</v>
      </c>
      <c r="Q832" s="186">
        <v>0</v>
      </c>
      <c r="R832" s="186">
        <f t="shared" si="232"/>
        <v>0</v>
      </c>
      <c r="S832" s="186">
        <v>0</v>
      </c>
      <c r="T832" s="187">
        <f t="shared" si="233"/>
        <v>0</v>
      </c>
      <c r="AR832" s="25" t="s">
        <v>337</v>
      </c>
      <c r="AT832" s="25" t="s">
        <v>287</v>
      </c>
      <c r="AU832" s="25" t="s">
        <v>142</v>
      </c>
      <c r="AY832" s="25" t="s">
        <v>285</v>
      </c>
      <c r="BE832" s="188">
        <f t="shared" si="234"/>
        <v>0</v>
      </c>
      <c r="BF832" s="188">
        <f t="shared" si="235"/>
        <v>0</v>
      </c>
      <c r="BG832" s="188">
        <f t="shared" si="236"/>
        <v>0</v>
      </c>
      <c r="BH832" s="188">
        <f t="shared" si="237"/>
        <v>0</v>
      </c>
      <c r="BI832" s="188">
        <f t="shared" si="238"/>
        <v>0</v>
      </c>
      <c r="BJ832" s="25" t="s">
        <v>82</v>
      </c>
      <c r="BK832" s="188">
        <f t="shared" si="239"/>
        <v>0</v>
      </c>
      <c r="BL832" s="25" t="s">
        <v>337</v>
      </c>
      <c r="BM832" s="25" t="s">
        <v>2095</v>
      </c>
    </row>
    <row r="833" spans="2:65" s="1" customFormat="1" ht="20.399999999999999" customHeight="1">
      <c r="B833" s="176"/>
      <c r="C833" s="177" t="s">
        <v>2096</v>
      </c>
      <c r="D833" s="177" t="s">
        <v>287</v>
      </c>
      <c r="E833" s="178" t="s">
        <v>2097</v>
      </c>
      <c r="F833" s="179" t="s">
        <v>2098</v>
      </c>
      <c r="G833" s="180" t="s">
        <v>494</v>
      </c>
      <c r="H833" s="181">
        <v>4</v>
      </c>
      <c r="I833" s="182"/>
      <c r="J833" s="183">
        <f t="shared" si="230"/>
        <v>0</v>
      </c>
      <c r="K833" s="403" t="s">
        <v>5588</v>
      </c>
      <c r="L833" s="42"/>
      <c r="M833" s="184" t="s">
        <v>5</v>
      </c>
      <c r="N833" s="185" t="s">
        <v>45</v>
      </c>
      <c r="O833" s="43"/>
      <c r="P833" s="186">
        <f t="shared" si="231"/>
        <v>0</v>
      </c>
      <c r="Q833" s="186">
        <v>0</v>
      </c>
      <c r="R833" s="186">
        <f t="shared" si="232"/>
        <v>0</v>
      </c>
      <c r="S833" s="186">
        <v>0</v>
      </c>
      <c r="T833" s="187">
        <f t="shared" si="233"/>
        <v>0</v>
      </c>
      <c r="AR833" s="25" t="s">
        <v>337</v>
      </c>
      <c r="AT833" s="25" t="s">
        <v>287</v>
      </c>
      <c r="AU833" s="25" t="s">
        <v>142</v>
      </c>
      <c r="AY833" s="25" t="s">
        <v>285</v>
      </c>
      <c r="BE833" s="188">
        <f t="shared" si="234"/>
        <v>0</v>
      </c>
      <c r="BF833" s="188">
        <f t="shared" si="235"/>
        <v>0</v>
      </c>
      <c r="BG833" s="188">
        <f t="shared" si="236"/>
        <v>0</v>
      </c>
      <c r="BH833" s="188">
        <f t="shared" si="237"/>
        <v>0</v>
      </c>
      <c r="BI833" s="188">
        <f t="shared" si="238"/>
        <v>0</v>
      </c>
      <c r="BJ833" s="25" t="s">
        <v>82</v>
      </c>
      <c r="BK833" s="188">
        <f t="shared" si="239"/>
        <v>0</v>
      </c>
      <c r="BL833" s="25" t="s">
        <v>337</v>
      </c>
      <c r="BM833" s="25" t="s">
        <v>2099</v>
      </c>
    </row>
    <row r="834" spans="2:65" s="1" customFormat="1" ht="20.399999999999999" customHeight="1">
      <c r="B834" s="176"/>
      <c r="C834" s="177" t="s">
        <v>2100</v>
      </c>
      <c r="D834" s="177" t="s">
        <v>287</v>
      </c>
      <c r="E834" s="178" t="s">
        <v>2101</v>
      </c>
      <c r="F834" s="179" t="s">
        <v>2102</v>
      </c>
      <c r="G834" s="180" t="s">
        <v>494</v>
      </c>
      <c r="H834" s="181">
        <v>6</v>
      </c>
      <c r="I834" s="182"/>
      <c r="J834" s="183">
        <f t="shared" si="230"/>
        <v>0</v>
      </c>
      <c r="K834" s="403" t="s">
        <v>5588</v>
      </c>
      <c r="L834" s="42"/>
      <c r="M834" s="184" t="s">
        <v>5</v>
      </c>
      <c r="N834" s="185" t="s">
        <v>45</v>
      </c>
      <c r="O834" s="43"/>
      <c r="P834" s="186">
        <f t="shared" si="231"/>
        <v>0</v>
      </c>
      <c r="Q834" s="186">
        <v>0</v>
      </c>
      <c r="R834" s="186">
        <f t="shared" si="232"/>
        <v>0</v>
      </c>
      <c r="S834" s="186">
        <v>0</v>
      </c>
      <c r="T834" s="187">
        <f t="shared" si="233"/>
        <v>0</v>
      </c>
      <c r="AR834" s="25" t="s">
        <v>337</v>
      </c>
      <c r="AT834" s="25" t="s">
        <v>287</v>
      </c>
      <c r="AU834" s="25" t="s">
        <v>142</v>
      </c>
      <c r="AY834" s="25" t="s">
        <v>285</v>
      </c>
      <c r="BE834" s="188">
        <f t="shared" si="234"/>
        <v>0</v>
      </c>
      <c r="BF834" s="188">
        <f t="shared" si="235"/>
        <v>0</v>
      </c>
      <c r="BG834" s="188">
        <f t="shared" si="236"/>
        <v>0</v>
      </c>
      <c r="BH834" s="188">
        <f t="shared" si="237"/>
        <v>0</v>
      </c>
      <c r="BI834" s="188">
        <f t="shared" si="238"/>
        <v>0</v>
      </c>
      <c r="BJ834" s="25" t="s">
        <v>82</v>
      </c>
      <c r="BK834" s="188">
        <f t="shared" si="239"/>
        <v>0</v>
      </c>
      <c r="BL834" s="25" t="s">
        <v>337</v>
      </c>
      <c r="BM834" s="25" t="s">
        <v>2103</v>
      </c>
    </row>
    <row r="835" spans="2:65" s="1" customFormat="1" ht="20.399999999999999" customHeight="1">
      <c r="B835" s="176"/>
      <c r="C835" s="177" t="s">
        <v>2104</v>
      </c>
      <c r="D835" s="177" t="s">
        <v>287</v>
      </c>
      <c r="E835" s="178" t="s">
        <v>2105</v>
      </c>
      <c r="F835" s="179" t="s">
        <v>2106</v>
      </c>
      <c r="G835" s="180" t="s">
        <v>494</v>
      </c>
      <c r="H835" s="181">
        <v>10</v>
      </c>
      <c r="I835" s="182"/>
      <c r="J835" s="183">
        <f t="shared" si="230"/>
        <v>0</v>
      </c>
      <c r="K835" s="403" t="s">
        <v>5588</v>
      </c>
      <c r="L835" s="42"/>
      <c r="M835" s="184" t="s">
        <v>5</v>
      </c>
      <c r="N835" s="185" t="s">
        <v>45</v>
      </c>
      <c r="O835" s="43"/>
      <c r="P835" s="186">
        <f t="shared" si="231"/>
        <v>0</v>
      </c>
      <c r="Q835" s="186">
        <v>0</v>
      </c>
      <c r="R835" s="186">
        <f t="shared" si="232"/>
        <v>0</v>
      </c>
      <c r="S835" s="186">
        <v>0</v>
      </c>
      <c r="T835" s="187">
        <f t="shared" si="233"/>
        <v>0</v>
      </c>
      <c r="AR835" s="25" t="s">
        <v>337</v>
      </c>
      <c r="AT835" s="25" t="s">
        <v>287</v>
      </c>
      <c r="AU835" s="25" t="s">
        <v>142</v>
      </c>
      <c r="AY835" s="25" t="s">
        <v>285</v>
      </c>
      <c r="BE835" s="188">
        <f t="shared" si="234"/>
        <v>0</v>
      </c>
      <c r="BF835" s="188">
        <f t="shared" si="235"/>
        <v>0</v>
      </c>
      <c r="BG835" s="188">
        <f t="shared" si="236"/>
        <v>0</v>
      </c>
      <c r="BH835" s="188">
        <f t="shared" si="237"/>
        <v>0</v>
      </c>
      <c r="BI835" s="188">
        <f t="shared" si="238"/>
        <v>0</v>
      </c>
      <c r="BJ835" s="25" t="s">
        <v>82</v>
      </c>
      <c r="BK835" s="188">
        <f t="shared" si="239"/>
        <v>0</v>
      </c>
      <c r="BL835" s="25" t="s">
        <v>337</v>
      </c>
      <c r="BM835" s="25" t="s">
        <v>2107</v>
      </c>
    </row>
    <row r="836" spans="2:65" s="1" customFormat="1" ht="20.399999999999999" customHeight="1">
      <c r="B836" s="176"/>
      <c r="C836" s="177" t="s">
        <v>2108</v>
      </c>
      <c r="D836" s="177" t="s">
        <v>287</v>
      </c>
      <c r="E836" s="178" t="s">
        <v>2109</v>
      </c>
      <c r="F836" s="179" t="s">
        <v>2110</v>
      </c>
      <c r="G836" s="180" t="s">
        <v>494</v>
      </c>
      <c r="H836" s="181">
        <v>64</v>
      </c>
      <c r="I836" s="182"/>
      <c r="J836" s="183">
        <f t="shared" si="230"/>
        <v>0</v>
      </c>
      <c r="K836" s="403" t="s">
        <v>5588</v>
      </c>
      <c r="L836" s="42"/>
      <c r="M836" s="184" t="s">
        <v>5</v>
      </c>
      <c r="N836" s="185" t="s">
        <v>45</v>
      </c>
      <c r="O836" s="43"/>
      <c r="P836" s="186">
        <f t="shared" si="231"/>
        <v>0</v>
      </c>
      <c r="Q836" s="186">
        <v>0</v>
      </c>
      <c r="R836" s="186">
        <f t="shared" si="232"/>
        <v>0</v>
      </c>
      <c r="S836" s="186">
        <v>0</v>
      </c>
      <c r="T836" s="187">
        <f t="shared" si="233"/>
        <v>0</v>
      </c>
      <c r="AR836" s="25" t="s">
        <v>337</v>
      </c>
      <c r="AT836" s="25" t="s">
        <v>287</v>
      </c>
      <c r="AU836" s="25" t="s">
        <v>142</v>
      </c>
      <c r="AY836" s="25" t="s">
        <v>285</v>
      </c>
      <c r="BE836" s="188">
        <f t="shared" si="234"/>
        <v>0</v>
      </c>
      <c r="BF836" s="188">
        <f t="shared" si="235"/>
        <v>0</v>
      </c>
      <c r="BG836" s="188">
        <f t="shared" si="236"/>
        <v>0</v>
      </c>
      <c r="BH836" s="188">
        <f t="shared" si="237"/>
        <v>0</v>
      </c>
      <c r="BI836" s="188">
        <f t="shared" si="238"/>
        <v>0</v>
      </c>
      <c r="BJ836" s="25" t="s">
        <v>82</v>
      </c>
      <c r="BK836" s="188">
        <f t="shared" si="239"/>
        <v>0</v>
      </c>
      <c r="BL836" s="25" t="s">
        <v>337</v>
      </c>
      <c r="BM836" s="25" t="s">
        <v>2111</v>
      </c>
    </row>
    <row r="837" spans="2:65" s="1" customFormat="1" ht="20.399999999999999" customHeight="1">
      <c r="B837" s="176"/>
      <c r="C837" s="177" t="s">
        <v>2112</v>
      </c>
      <c r="D837" s="177" t="s">
        <v>287</v>
      </c>
      <c r="E837" s="178" t="s">
        <v>2113</v>
      </c>
      <c r="F837" s="179" t="s">
        <v>2114</v>
      </c>
      <c r="G837" s="180" t="s">
        <v>494</v>
      </c>
      <c r="H837" s="181">
        <v>40</v>
      </c>
      <c r="I837" s="182"/>
      <c r="J837" s="183">
        <f t="shared" si="230"/>
        <v>0</v>
      </c>
      <c r="K837" s="403" t="s">
        <v>5588</v>
      </c>
      <c r="L837" s="42"/>
      <c r="M837" s="184" t="s">
        <v>5</v>
      </c>
      <c r="N837" s="185" t="s">
        <v>45</v>
      </c>
      <c r="O837" s="43"/>
      <c r="P837" s="186">
        <f t="shared" si="231"/>
        <v>0</v>
      </c>
      <c r="Q837" s="186">
        <v>0</v>
      </c>
      <c r="R837" s="186">
        <f t="shared" si="232"/>
        <v>0</v>
      </c>
      <c r="S837" s="186">
        <v>0</v>
      </c>
      <c r="T837" s="187">
        <f t="shared" si="233"/>
        <v>0</v>
      </c>
      <c r="AR837" s="25" t="s">
        <v>337</v>
      </c>
      <c r="AT837" s="25" t="s">
        <v>287</v>
      </c>
      <c r="AU837" s="25" t="s">
        <v>142</v>
      </c>
      <c r="AY837" s="25" t="s">
        <v>285</v>
      </c>
      <c r="BE837" s="188">
        <f t="shared" si="234"/>
        <v>0</v>
      </c>
      <c r="BF837" s="188">
        <f t="shared" si="235"/>
        <v>0</v>
      </c>
      <c r="BG837" s="188">
        <f t="shared" si="236"/>
        <v>0</v>
      </c>
      <c r="BH837" s="188">
        <f t="shared" si="237"/>
        <v>0</v>
      </c>
      <c r="BI837" s="188">
        <f t="shared" si="238"/>
        <v>0</v>
      </c>
      <c r="BJ837" s="25" t="s">
        <v>82</v>
      </c>
      <c r="BK837" s="188">
        <f t="shared" si="239"/>
        <v>0</v>
      </c>
      <c r="BL837" s="25" t="s">
        <v>337</v>
      </c>
      <c r="BM837" s="25" t="s">
        <v>2115</v>
      </c>
    </row>
    <row r="838" spans="2:65" s="1" customFormat="1" ht="20.399999999999999" customHeight="1">
      <c r="B838" s="176"/>
      <c r="C838" s="177" t="s">
        <v>2116</v>
      </c>
      <c r="D838" s="177" t="s">
        <v>287</v>
      </c>
      <c r="E838" s="178" t="s">
        <v>2117</v>
      </c>
      <c r="F838" s="179" t="s">
        <v>2118</v>
      </c>
      <c r="G838" s="180" t="s">
        <v>318</v>
      </c>
      <c r="H838" s="181">
        <v>120</v>
      </c>
      <c r="I838" s="182"/>
      <c r="J838" s="183">
        <f t="shared" si="230"/>
        <v>0</v>
      </c>
      <c r="K838" s="403" t="s">
        <v>5588</v>
      </c>
      <c r="L838" s="42"/>
      <c r="M838" s="184" t="s">
        <v>5</v>
      </c>
      <c r="N838" s="185" t="s">
        <v>45</v>
      </c>
      <c r="O838" s="43"/>
      <c r="P838" s="186">
        <f t="shared" si="231"/>
        <v>0</v>
      </c>
      <c r="Q838" s="186">
        <v>0</v>
      </c>
      <c r="R838" s="186">
        <f t="shared" si="232"/>
        <v>0</v>
      </c>
      <c r="S838" s="186">
        <v>0</v>
      </c>
      <c r="T838" s="187">
        <f t="shared" si="233"/>
        <v>0</v>
      </c>
      <c r="AR838" s="25" t="s">
        <v>337</v>
      </c>
      <c r="AT838" s="25" t="s">
        <v>287</v>
      </c>
      <c r="AU838" s="25" t="s">
        <v>142</v>
      </c>
      <c r="AY838" s="25" t="s">
        <v>285</v>
      </c>
      <c r="BE838" s="188">
        <f t="shared" si="234"/>
        <v>0</v>
      </c>
      <c r="BF838" s="188">
        <f t="shared" si="235"/>
        <v>0</v>
      </c>
      <c r="BG838" s="188">
        <f t="shared" si="236"/>
        <v>0</v>
      </c>
      <c r="BH838" s="188">
        <f t="shared" si="237"/>
        <v>0</v>
      </c>
      <c r="BI838" s="188">
        <f t="shared" si="238"/>
        <v>0</v>
      </c>
      <c r="BJ838" s="25" t="s">
        <v>82</v>
      </c>
      <c r="BK838" s="188">
        <f t="shared" si="239"/>
        <v>0</v>
      </c>
      <c r="BL838" s="25" t="s">
        <v>337</v>
      </c>
      <c r="BM838" s="25" t="s">
        <v>2119</v>
      </c>
    </row>
    <row r="839" spans="2:65" s="1" customFormat="1" ht="20.399999999999999" customHeight="1">
      <c r="B839" s="176"/>
      <c r="C839" s="177" t="s">
        <v>2120</v>
      </c>
      <c r="D839" s="177" t="s">
        <v>287</v>
      </c>
      <c r="E839" s="178" t="s">
        <v>2121</v>
      </c>
      <c r="F839" s="179" t="s">
        <v>2122</v>
      </c>
      <c r="G839" s="180" t="s">
        <v>318</v>
      </c>
      <c r="H839" s="181">
        <v>50</v>
      </c>
      <c r="I839" s="182"/>
      <c r="J839" s="183">
        <f t="shared" si="230"/>
        <v>0</v>
      </c>
      <c r="K839" s="403" t="s">
        <v>5588</v>
      </c>
      <c r="L839" s="42"/>
      <c r="M839" s="184" t="s">
        <v>5</v>
      </c>
      <c r="N839" s="185" t="s">
        <v>45</v>
      </c>
      <c r="O839" s="43"/>
      <c r="P839" s="186">
        <f t="shared" si="231"/>
        <v>0</v>
      </c>
      <c r="Q839" s="186">
        <v>0</v>
      </c>
      <c r="R839" s="186">
        <f t="shared" si="232"/>
        <v>0</v>
      </c>
      <c r="S839" s="186">
        <v>0</v>
      </c>
      <c r="T839" s="187">
        <f t="shared" si="233"/>
        <v>0</v>
      </c>
      <c r="AR839" s="25" t="s">
        <v>337</v>
      </c>
      <c r="AT839" s="25" t="s">
        <v>287</v>
      </c>
      <c r="AU839" s="25" t="s">
        <v>142</v>
      </c>
      <c r="AY839" s="25" t="s">
        <v>285</v>
      </c>
      <c r="BE839" s="188">
        <f t="shared" si="234"/>
        <v>0</v>
      </c>
      <c r="BF839" s="188">
        <f t="shared" si="235"/>
        <v>0</v>
      </c>
      <c r="BG839" s="188">
        <f t="shared" si="236"/>
        <v>0</v>
      </c>
      <c r="BH839" s="188">
        <f t="shared" si="237"/>
        <v>0</v>
      </c>
      <c r="BI839" s="188">
        <f t="shared" si="238"/>
        <v>0</v>
      </c>
      <c r="BJ839" s="25" t="s">
        <v>82</v>
      </c>
      <c r="BK839" s="188">
        <f t="shared" si="239"/>
        <v>0</v>
      </c>
      <c r="BL839" s="25" t="s">
        <v>337</v>
      </c>
      <c r="BM839" s="25" t="s">
        <v>2123</v>
      </c>
    </row>
    <row r="840" spans="2:65" s="1" customFormat="1" ht="20.399999999999999" customHeight="1">
      <c r="B840" s="176"/>
      <c r="C840" s="177" t="s">
        <v>2124</v>
      </c>
      <c r="D840" s="177" t="s">
        <v>287</v>
      </c>
      <c r="E840" s="178" t="s">
        <v>2125</v>
      </c>
      <c r="F840" s="179" t="s">
        <v>2126</v>
      </c>
      <c r="G840" s="180" t="s">
        <v>318</v>
      </c>
      <c r="H840" s="181">
        <v>40</v>
      </c>
      <c r="I840" s="182"/>
      <c r="J840" s="183">
        <f t="shared" si="230"/>
        <v>0</v>
      </c>
      <c r="K840" s="403" t="s">
        <v>5588</v>
      </c>
      <c r="L840" s="42"/>
      <c r="M840" s="184" t="s">
        <v>5</v>
      </c>
      <c r="N840" s="185" t="s">
        <v>45</v>
      </c>
      <c r="O840" s="43"/>
      <c r="P840" s="186">
        <f t="shared" si="231"/>
        <v>0</v>
      </c>
      <c r="Q840" s="186">
        <v>0</v>
      </c>
      <c r="R840" s="186">
        <f t="shared" si="232"/>
        <v>0</v>
      </c>
      <c r="S840" s="186">
        <v>0</v>
      </c>
      <c r="T840" s="187">
        <f t="shared" si="233"/>
        <v>0</v>
      </c>
      <c r="AR840" s="25" t="s">
        <v>337</v>
      </c>
      <c r="AT840" s="25" t="s">
        <v>287</v>
      </c>
      <c r="AU840" s="25" t="s">
        <v>142</v>
      </c>
      <c r="AY840" s="25" t="s">
        <v>285</v>
      </c>
      <c r="BE840" s="188">
        <f t="shared" si="234"/>
        <v>0</v>
      </c>
      <c r="BF840" s="188">
        <f t="shared" si="235"/>
        <v>0</v>
      </c>
      <c r="BG840" s="188">
        <f t="shared" si="236"/>
        <v>0</v>
      </c>
      <c r="BH840" s="188">
        <f t="shared" si="237"/>
        <v>0</v>
      </c>
      <c r="BI840" s="188">
        <f t="shared" si="238"/>
        <v>0</v>
      </c>
      <c r="BJ840" s="25" t="s">
        <v>82</v>
      </c>
      <c r="BK840" s="188">
        <f t="shared" si="239"/>
        <v>0</v>
      </c>
      <c r="BL840" s="25" t="s">
        <v>337</v>
      </c>
      <c r="BM840" s="25" t="s">
        <v>2127</v>
      </c>
    </row>
    <row r="841" spans="2:65" s="1" customFormat="1" ht="20.399999999999999" customHeight="1">
      <c r="B841" s="176"/>
      <c r="C841" s="177" t="s">
        <v>2128</v>
      </c>
      <c r="D841" s="177" t="s">
        <v>287</v>
      </c>
      <c r="E841" s="178" t="s">
        <v>2129</v>
      </c>
      <c r="F841" s="179" t="s">
        <v>2130</v>
      </c>
      <c r="G841" s="180" t="s">
        <v>318</v>
      </c>
      <c r="H841" s="181">
        <v>560</v>
      </c>
      <c r="I841" s="182"/>
      <c r="J841" s="183">
        <f t="shared" si="230"/>
        <v>0</v>
      </c>
      <c r="K841" s="403" t="s">
        <v>5588</v>
      </c>
      <c r="L841" s="42"/>
      <c r="M841" s="184" t="s">
        <v>5</v>
      </c>
      <c r="N841" s="185" t="s">
        <v>45</v>
      </c>
      <c r="O841" s="43"/>
      <c r="P841" s="186">
        <f t="shared" si="231"/>
        <v>0</v>
      </c>
      <c r="Q841" s="186">
        <v>0</v>
      </c>
      <c r="R841" s="186">
        <f t="shared" si="232"/>
        <v>0</v>
      </c>
      <c r="S841" s="186">
        <v>0</v>
      </c>
      <c r="T841" s="187">
        <f t="shared" si="233"/>
        <v>0</v>
      </c>
      <c r="AR841" s="25" t="s">
        <v>337</v>
      </c>
      <c r="AT841" s="25" t="s">
        <v>287</v>
      </c>
      <c r="AU841" s="25" t="s">
        <v>142</v>
      </c>
      <c r="AY841" s="25" t="s">
        <v>285</v>
      </c>
      <c r="BE841" s="188">
        <f t="shared" si="234"/>
        <v>0</v>
      </c>
      <c r="BF841" s="188">
        <f t="shared" si="235"/>
        <v>0</v>
      </c>
      <c r="BG841" s="188">
        <f t="shared" si="236"/>
        <v>0</v>
      </c>
      <c r="BH841" s="188">
        <f t="shared" si="237"/>
        <v>0</v>
      </c>
      <c r="BI841" s="188">
        <f t="shared" si="238"/>
        <v>0</v>
      </c>
      <c r="BJ841" s="25" t="s">
        <v>82</v>
      </c>
      <c r="BK841" s="188">
        <f t="shared" si="239"/>
        <v>0</v>
      </c>
      <c r="BL841" s="25" t="s">
        <v>337</v>
      </c>
      <c r="BM841" s="25" t="s">
        <v>2131</v>
      </c>
    </row>
    <row r="842" spans="2:65" s="1" customFormat="1" ht="20.399999999999999" customHeight="1">
      <c r="B842" s="176"/>
      <c r="C842" s="177" t="s">
        <v>2132</v>
      </c>
      <c r="D842" s="177" t="s">
        <v>287</v>
      </c>
      <c r="E842" s="178" t="s">
        <v>2133</v>
      </c>
      <c r="F842" s="179" t="s">
        <v>2134</v>
      </c>
      <c r="G842" s="180" t="s">
        <v>318</v>
      </c>
      <c r="H842" s="181">
        <v>1830</v>
      </c>
      <c r="I842" s="182"/>
      <c r="J842" s="183">
        <f t="shared" si="230"/>
        <v>0</v>
      </c>
      <c r="K842" s="403" t="s">
        <v>5588</v>
      </c>
      <c r="L842" s="42"/>
      <c r="M842" s="184" t="s">
        <v>5</v>
      </c>
      <c r="N842" s="185" t="s">
        <v>45</v>
      </c>
      <c r="O842" s="43"/>
      <c r="P842" s="186">
        <f t="shared" si="231"/>
        <v>0</v>
      </c>
      <c r="Q842" s="186">
        <v>0</v>
      </c>
      <c r="R842" s="186">
        <f t="shared" si="232"/>
        <v>0</v>
      </c>
      <c r="S842" s="186">
        <v>0</v>
      </c>
      <c r="T842" s="187">
        <f t="shared" si="233"/>
        <v>0</v>
      </c>
      <c r="AR842" s="25" t="s">
        <v>337</v>
      </c>
      <c r="AT842" s="25" t="s">
        <v>287</v>
      </c>
      <c r="AU842" s="25" t="s">
        <v>142</v>
      </c>
      <c r="AY842" s="25" t="s">
        <v>285</v>
      </c>
      <c r="BE842" s="188">
        <f t="shared" si="234"/>
        <v>0</v>
      </c>
      <c r="BF842" s="188">
        <f t="shared" si="235"/>
        <v>0</v>
      </c>
      <c r="BG842" s="188">
        <f t="shared" si="236"/>
        <v>0</v>
      </c>
      <c r="BH842" s="188">
        <f t="shared" si="237"/>
        <v>0</v>
      </c>
      <c r="BI842" s="188">
        <f t="shared" si="238"/>
        <v>0</v>
      </c>
      <c r="BJ842" s="25" t="s">
        <v>82</v>
      </c>
      <c r="BK842" s="188">
        <f t="shared" si="239"/>
        <v>0</v>
      </c>
      <c r="BL842" s="25" t="s">
        <v>337</v>
      </c>
      <c r="BM842" s="25" t="s">
        <v>2135</v>
      </c>
    </row>
    <row r="843" spans="2:65" s="1" customFormat="1" ht="20.399999999999999" customHeight="1">
      <c r="B843" s="176"/>
      <c r="C843" s="177" t="s">
        <v>2136</v>
      </c>
      <c r="D843" s="177" t="s">
        <v>287</v>
      </c>
      <c r="E843" s="178" t="s">
        <v>2137</v>
      </c>
      <c r="F843" s="179" t="s">
        <v>2138</v>
      </c>
      <c r="G843" s="180" t="s">
        <v>318</v>
      </c>
      <c r="H843" s="181">
        <v>15</v>
      </c>
      <c r="I843" s="182"/>
      <c r="J843" s="183">
        <f t="shared" si="230"/>
        <v>0</v>
      </c>
      <c r="K843" s="403" t="s">
        <v>5588</v>
      </c>
      <c r="L843" s="42"/>
      <c r="M843" s="184" t="s">
        <v>5</v>
      </c>
      <c r="N843" s="185" t="s">
        <v>45</v>
      </c>
      <c r="O843" s="43"/>
      <c r="P843" s="186">
        <f t="shared" si="231"/>
        <v>0</v>
      </c>
      <c r="Q843" s="186">
        <v>0</v>
      </c>
      <c r="R843" s="186">
        <f t="shared" si="232"/>
        <v>0</v>
      </c>
      <c r="S843" s="186">
        <v>0</v>
      </c>
      <c r="T843" s="187">
        <f t="shared" si="233"/>
        <v>0</v>
      </c>
      <c r="AR843" s="25" t="s">
        <v>337</v>
      </c>
      <c r="AT843" s="25" t="s">
        <v>287</v>
      </c>
      <c r="AU843" s="25" t="s">
        <v>142</v>
      </c>
      <c r="AY843" s="25" t="s">
        <v>285</v>
      </c>
      <c r="BE843" s="188">
        <f t="shared" si="234"/>
        <v>0</v>
      </c>
      <c r="BF843" s="188">
        <f t="shared" si="235"/>
        <v>0</v>
      </c>
      <c r="BG843" s="188">
        <f t="shared" si="236"/>
        <v>0</v>
      </c>
      <c r="BH843" s="188">
        <f t="shared" si="237"/>
        <v>0</v>
      </c>
      <c r="BI843" s="188">
        <f t="shared" si="238"/>
        <v>0</v>
      </c>
      <c r="BJ843" s="25" t="s">
        <v>82</v>
      </c>
      <c r="BK843" s="188">
        <f t="shared" si="239"/>
        <v>0</v>
      </c>
      <c r="BL843" s="25" t="s">
        <v>337</v>
      </c>
      <c r="BM843" s="25" t="s">
        <v>2139</v>
      </c>
    </row>
    <row r="844" spans="2:65" s="1" customFormat="1" ht="20.399999999999999" customHeight="1">
      <c r="B844" s="176"/>
      <c r="C844" s="177" t="s">
        <v>2140</v>
      </c>
      <c r="D844" s="177" t="s">
        <v>287</v>
      </c>
      <c r="E844" s="178" t="s">
        <v>2141</v>
      </c>
      <c r="F844" s="179" t="s">
        <v>2142</v>
      </c>
      <c r="G844" s="180" t="s">
        <v>318</v>
      </c>
      <c r="H844" s="181">
        <v>260</v>
      </c>
      <c r="I844" s="182"/>
      <c r="J844" s="183">
        <f t="shared" si="230"/>
        <v>0</v>
      </c>
      <c r="K844" s="403" t="s">
        <v>5588</v>
      </c>
      <c r="L844" s="42"/>
      <c r="M844" s="184" t="s">
        <v>5</v>
      </c>
      <c r="N844" s="185" t="s">
        <v>45</v>
      </c>
      <c r="O844" s="43"/>
      <c r="P844" s="186">
        <f t="shared" si="231"/>
        <v>0</v>
      </c>
      <c r="Q844" s="186">
        <v>0</v>
      </c>
      <c r="R844" s="186">
        <f t="shared" si="232"/>
        <v>0</v>
      </c>
      <c r="S844" s="186">
        <v>0</v>
      </c>
      <c r="T844" s="187">
        <f t="shared" si="233"/>
        <v>0</v>
      </c>
      <c r="AR844" s="25" t="s">
        <v>337</v>
      </c>
      <c r="AT844" s="25" t="s">
        <v>287</v>
      </c>
      <c r="AU844" s="25" t="s">
        <v>142</v>
      </c>
      <c r="AY844" s="25" t="s">
        <v>285</v>
      </c>
      <c r="BE844" s="188">
        <f t="shared" si="234"/>
        <v>0</v>
      </c>
      <c r="BF844" s="188">
        <f t="shared" si="235"/>
        <v>0</v>
      </c>
      <c r="BG844" s="188">
        <f t="shared" si="236"/>
        <v>0</v>
      </c>
      <c r="BH844" s="188">
        <f t="shared" si="237"/>
        <v>0</v>
      </c>
      <c r="BI844" s="188">
        <f t="shared" si="238"/>
        <v>0</v>
      </c>
      <c r="BJ844" s="25" t="s">
        <v>82</v>
      </c>
      <c r="BK844" s="188">
        <f t="shared" si="239"/>
        <v>0</v>
      </c>
      <c r="BL844" s="25" t="s">
        <v>337</v>
      </c>
      <c r="BM844" s="25" t="s">
        <v>2143</v>
      </c>
    </row>
    <row r="845" spans="2:65" s="1" customFormat="1" ht="20.399999999999999" customHeight="1">
      <c r="B845" s="176"/>
      <c r="C845" s="177" t="s">
        <v>2144</v>
      </c>
      <c r="D845" s="177" t="s">
        <v>287</v>
      </c>
      <c r="E845" s="178" t="s">
        <v>2145</v>
      </c>
      <c r="F845" s="179" t="s">
        <v>2146</v>
      </c>
      <c r="G845" s="180" t="s">
        <v>318</v>
      </c>
      <c r="H845" s="181">
        <v>130</v>
      </c>
      <c r="I845" s="182"/>
      <c r="J845" s="183">
        <f t="shared" si="230"/>
        <v>0</v>
      </c>
      <c r="K845" s="403" t="s">
        <v>5588</v>
      </c>
      <c r="L845" s="42"/>
      <c r="M845" s="184" t="s">
        <v>5</v>
      </c>
      <c r="N845" s="185" t="s">
        <v>45</v>
      </c>
      <c r="O845" s="43"/>
      <c r="P845" s="186">
        <f t="shared" si="231"/>
        <v>0</v>
      </c>
      <c r="Q845" s="186">
        <v>0</v>
      </c>
      <c r="R845" s="186">
        <f t="shared" si="232"/>
        <v>0</v>
      </c>
      <c r="S845" s="186">
        <v>0</v>
      </c>
      <c r="T845" s="187">
        <f t="shared" si="233"/>
        <v>0</v>
      </c>
      <c r="AR845" s="25" t="s">
        <v>337</v>
      </c>
      <c r="AT845" s="25" t="s">
        <v>287</v>
      </c>
      <c r="AU845" s="25" t="s">
        <v>142</v>
      </c>
      <c r="AY845" s="25" t="s">
        <v>285</v>
      </c>
      <c r="BE845" s="188">
        <f t="shared" si="234"/>
        <v>0</v>
      </c>
      <c r="BF845" s="188">
        <f t="shared" si="235"/>
        <v>0</v>
      </c>
      <c r="BG845" s="188">
        <f t="shared" si="236"/>
        <v>0</v>
      </c>
      <c r="BH845" s="188">
        <f t="shared" si="237"/>
        <v>0</v>
      </c>
      <c r="BI845" s="188">
        <f t="shared" si="238"/>
        <v>0</v>
      </c>
      <c r="BJ845" s="25" t="s">
        <v>82</v>
      </c>
      <c r="BK845" s="188">
        <f t="shared" si="239"/>
        <v>0</v>
      </c>
      <c r="BL845" s="25" t="s">
        <v>337</v>
      </c>
      <c r="BM845" s="25" t="s">
        <v>2147</v>
      </c>
    </row>
    <row r="846" spans="2:65" s="1" customFormat="1" ht="20.399999999999999" customHeight="1">
      <c r="B846" s="176"/>
      <c r="C846" s="177" t="s">
        <v>2148</v>
      </c>
      <c r="D846" s="177" t="s">
        <v>287</v>
      </c>
      <c r="E846" s="178" t="s">
        <v>2149</v>
      </c>
      <c r="F846" s="179" t="s">
        <v>2150</v>
      </c>
      <c r="G846" s="180" t="s">
        <v>318</v>
      </c>
      <c r="H846" s="181">
        <v>95</v>
      </c>
      <c r="I846" s="182"/>
      <c r="J846" s="183">
        <f t="shared" ref="J846:J856" si="240">ROUND(I846*H846,2)</f>
        <v>0</v>
      </c>
      <c r="K846" s="403" t="s">
        <v>5588</v>
      </c>
      <c r="L846" s="42"/>
      <c r="M846" s="184" t="s">
        <v>5</v>
      </c>
      <c r="N846" s="185" t="s">
        <v>45</v>
      </c>
      <c r="O846" s="43"/>
      <c r="P846" s="186">
        <f t="shared" ref="P846:P856" si="241">O846*H846</f>
        <v>0</v>
      </c>
      <c r="Q846" s="186">
        <v>0</v>
      </c>
      <c r="R846" s="186">
        <f t="shared" ref="R846:R856" si="242">Q846*H846</f>
        <v>0</v>
      </c>
      <c r="S846" s="186">
        <v>0</v>
      </c>
      <c r="T846" s="187">
        <f t="shared" ref="T846:T856" si="243">S846*H846</f>
        <v>0</v>
      </c>
      <c r="AR846" s="25" t="s">
        <v>337</v>
      </c>
      <c r="AT846" s="25" t="s">
        <v>287</v>
      </c>
      <c r="AU846" s="25" t="s">
        <v>142</v>
      </c>
      <c r="AY846" s="25" t="s">
        <v>285</v>
      </c>
      <c r="BE846" s="188">
        <f t="shared" ref="BE846:BE856" si="244">IF(N846="základní",J846,0)</f>
        <v>0</v>
      </c>
      <c r="BF846" s="188">
        <f t="shared" ref="BF846:BF856" si="245">IF(N846="snížená",J846,0)</f>
        <v>0</v>
      </c>
      <c r="BG846" s="188">
        <f t="shared" ref="BG846:BG856" si="246">IF(N846="zákl. přenesená",J846,0)</f>
        <v>0</v>
      </c>
      <c r="BH846" s="188">
        <f t="shared" ref="BH846:BH856" si="247">IF(N846="sníž. přenesená",J846,0)</f>
        <v>0</v>
      </c>
      <c r="BI846" s="188">
        <f t="shared" ref="BI846:BI856" si="248">IF(N846="nulová",J846,0)</f>
        <v>0</v>
      </c>
      <c r="BJ846" s="25" t="s">
        <v>82</v>
      </c>
      <c r="BK846" s="188">
        <f t="shared" ref="BK846:BK856" si="249">ROUND(I846*H846,2)</f>
        <v>0</v>
      </c>
      <c r="BL846" s="25" t="s">
        <v>337</v>
      </c>
      <c r="BM846" s="25" t="s">
        <v>2151</v>
      </c>
    </row>
    <row r="847" spans="2:65" s="1" customFormat="1" ht="20.399999999999999" customHeight="1">
      <c r="B847" s="176"/>
      <c r="C847" s="177" t="s">
        <v>2152</v>
      </c>
      <c r="D847" s="177" t="s">
        <v>287</v>
      </c>
      <c r="E847" s="178" t="s">
        <v>2153</v>
      </c>
      <c r="F847" s="179" t="s">
        <v>2154</v>
      </c>
      <c r="G847" s="180" t="s">
        <v>318</v>
      </c>
      <c r="H847" s="181">
        <v>25</v>
      </c>
      <c r="I847" s="182"/>
      <c r="J847" s="183">
        <f t="shared" si="240"/>
        <v>0</v>
      </c>
      <c r="K847" s="403" t="s">
        <v>5588</v>
      </c>
      <c r="L847" s="42"/>
      <c r="M847" s="184" t="s">
        <v>5</v>
      </c>
      <c r="N847" s="185" t="s">
        <v>45</v>
      </c>
      <c r="O847" s="43"/>
      <c r="P847" s="186">
        <f t="shared" si="241"/>
        <v>0</v>
      </c>
      <c r="Q847" s="186">
        <v>0</v>
      </c>
      <c r="R847" s="186">
        <f t="shared" si="242"/>
        <v>0</v>
      </c>
      <c r="S847" s="186">
        <v>0</v>
      </c>
      <c r="T847" s="187">
        <f t="shared" si="243"/>
        <v>0</v>
      </c>
      <c r="AR847" s="25" t="s">
        <v>337</v>
      </c>
      <c r="AT847" s="25" t="s">
        <v>287</v>
      </c>
      <c r="AU847" s="25" t="s">
        <v>142</v>
      </c>
      <c r="AY847" s="25" t="s">
        <v>285</v>
      </c>
      <c r="BE847" s="188">
        <f t="shared" si="244"/>
        <v>0</v>
      </c>
      <c r="BF847" s="188">
        <f t="shared" si="245"/>
        <v>0</v>
      </c>
      <c r="BG847" s="188">
        <f t="shared" si="246"/>
        <v>0</v>
      </c>
      <c r="BH847" s="188">
        <f t="shared" si="247"/>
        <v>0</v>
      </c>
      <c r="BI847" s="188">
        <f t="shared" si="248"/>
        <v>0</v>
      </c>
      <c r="BJ847" s="25" t="s">
        <v>82</v>
      </c>
      <c r="BK847" s="188">
        <f t="shared" si="249"/>
        <v>0</v>
      </c>
      <c r="BL847" s="25" t="s">
        <v>337</v>
      </c>
      <c r="BM847" s="25" t="s">
        <v>2155</v>
      </c>
    </row>
    <row r="848" spans="2:65" s="1" customFormat="1" ht="20.399999999999999" customHeight="1">
      <c r="B848" s="176"/>
      <c r="C848" s="177" t="s">
        <v>2156</v>
      </c>
      <c r="D848" s="177" t="s">
        <v>287</v>
      </c>
      <c r="E848" s="178" t="s">
        <v>2157</v>
      </c>
      <c r="F848" s="179" t="s">
        <v>2158</v>
      </c>
      <c r="G848" s="180" t="s">
        <v>318</v>
      </c>
      <c r="H848" s="181">
        <v>16</v>
      </c>
      <c r="I848" s="182"/>
      <c r="J848" s="183">
        <f t="shared" si="240"/>
        <v>0</v>
      </c>
      <c r="K848" s="403" t="s">
        <v>5588</v>
      </c>
      <c r="L848" s="42"/>
      <c r="M848" s="184" t="s">
        <v>5</v>
      </c>
      <c r="N848" s="185" t="s">
        <v>45</v>
      </c>
      <c r="O848" s="43"/>
      <c r="P848" s="186">
        <f t="shared" si="241"/>
        <v>0</v>
      </c>
      <c r="Q848" s="186">
        <v>0</v>
      </c>
      <c r="R848" s="186">
        <f t="shared" si="242"/>
        <v>0</v>
      </c>
      <c r="S848" s="186">
        <v>0</v>
      </c>
      <c r="T848" s="187">
        <f t="shared" si="243"/>
        <v>0</v>
      </c>
      <c r="AR848" s="25" t="s">
        <v>337</v>
      </c>
      <c r="AT848" s="25" t="s">
        <v>287</v>
      </c>
      <c r="AU848" s="25" t="s">
        <v>142</v>
      </c>
      <c r="AY848" s="25" t="s">
        <v>285</v>
      </c>
      <c r="BE848" s="188">
        <f t="shared" si="244"/>
        <v>0</v>
      </c>
      <c r="BF848" s="188">
        <f t="shared" si="245"/>
        <v>0</v>
      </c>
      <c r="BG848" s="188">
        <f t="shared" si="246"/>
        <v>0</v>
      </c>
      <c r="BH848" s="188">
        <f t="shared" si="247"/>
        <v>0</v>
      </c>
      <c r="BI848" s="188">
        <f t="shared" si="248"/>
        <v>0</v>
      </c>
      <c r="BJ848" s="25" t="s">
        <v>82</v>
      </c>
      <c r="BK848" s="188">
        <f t="shared" si="249"/>
        <v>0</v>
      </c>
      <c r="BL848" s="25" t="s">
        <v>337</v>
      </c>
      <c r="BM848" s="25" t="s">
        <v>2159</v>
      </c>
    </row>
    <row r="849" spans="2:65" s="1" customFormat="1" ht="20.399999999999999" customHeight="1">
      <c r="B849" s="176"/>
      <c r="C849" s="177" t="s">
        <v>2160</v>
      </c>
      <c r="D849" s="177" t="s">
        <v>287</v>
      </c>
      <c r="E849" s="178" t="s">
        <v>2161</v>
      </c>
      <c r="F849" s="179" t="s">
        <v>2162</v>
      </c>
      <c r="G849" s="180" t="s">
        <v>318</v>
      </c>
      <c r="H849" s="181">
        <v>100</v>
      </c>
      <c r="I849" s="182"/>
      <c r="J849" s="183">
        <f t="shared" si="240"/>
        <v>0</v>
      </c>
      <c r="K849" s="403" t="s">
        <v>5588</v>
      </c>
      <c r="L849" s="42"/>
      <c r="M849" s="184" t="s">
        <v>5</v>
      </c>
      <c r="N849" s="185" t="s">
        <v>45</v>
      </c>
      <c r="O849" s="43"/>
      <c r="P849" s="186">
        <f t="shared" si="241"/>
        <v>0</v>
      </c>
      <c r="Q849" s="186">
        <v>0</v>
      </c>
      <c r="R849" s="186">
        <f t="shared" si="242"/>
        <v>0</v>
      </c>
      <c r="S849" s="186">
        <v>0</v>
      </c>
      <c r="T849" s="187">
        <f t="shared" si="243"/>
        <v>0</v>
      </c>
      <c r="AR849" s="25" t="s">
        <v>337</v>
      </c>
      <c r="AT849" s="25" t="s">
        <v>287</v>
      </c>
      <c r="AU849" s="25" t="s">
        <v>142</v>
      </c>
      <c r="AY849" s="25" t="s">
        <v>285</v>
      </c>
      <c r="BE849" s="188">
        <f t="shared" si="244"/>
        <v>0</v>
      </c>
      <c r="BF849" s="188">
        <f t="shared" si="245"/>
        <v>0</v>
      </c>
      <c r="BG849" s="188">
        <f t="shared" si="246"/>
        <v>0</v>
      </c>
      <c r="BH849" s="188">
        <f t="shared" si="247"/>
        <v>0</v>
      </c>
      <c r="BI849" s="188">
        <f t="shared" si="248"/>
        <v>0</v>
      </c>
      <c r="BJ849" s="25" t="s">
        <v>82</v>
      </c>
      <c r="BK849" s="188">
        <f t="shared" si="249"/>
        <v>0</v>
      </c>
      <c r="BL849" s="25" t="s">
        <v>337</v>
      </c>
      <c r="BM849" s="25" t="s">
        <v>2163</v>
      </c>
    </row>
    <row r="850" spans="2:65" s="1" customFormat="1" ht="20.399999999999999" customHeight="1">
      <c r="B850" s="176"/>
      <c r="C850" s="177" t="s">
        <v>2164</v>
      </c>
      <c r="D850" s="177" t="s">
        <v>287</v>
      </c>
      <c r="E850" s="178" t="s">
        <v>2165</v>
      </c>
      <c r="F850" s="179" t="s">
        <v>2166</v>
      </c>
      <c r="G850" s="180" t="s">
        <v>494</v>
      </c>
      <c r="H850" s="181">
        <v>69</v>
      </c>
      <c r="I850" s="182"/>
      <c r="J850" s="183">
        <f t="shared" si="240"/>
        <v>0</v>
      </c>
      <c r="K850" s="403" t="s">
        <v>5588</v>
      </c>
      <c r="L850" s="42"/>
      <c r="M850" s="184" t="s">
        <v>5</v>
      </c>
      <c r="N850" s="185" t="s">
        <v>45</v>
      </c>
      <c r="O850" s="43"/>
      <c r="P850" s="186">
        <f t="shared" si="241"/>
        <v>0</v>
      </c>
      <c r="Q850" s="186">
        <v>0</v>
      </c>
      <c r="R850" s="186">
        <f t="shared" si="242"/>
        <v>0</v>
      </c>
      <c r="S850" s="186">
        <v>0</v>
      </c>
      <c r="T850" s="187">
        <f t="shared" si="243"/>
        <v>0</v>
      </c>
      <c r="AR850" s="25" t="s">
        <v>337</v>
      </c>
      <c r="AT850" s="25" t="s">
        <v>287</v>
      </c>
      <c r="AU850" s="25" t="s">
        <v>142</v>
      </c>
      <c r="AY850" s="25" t="s">
        <v>285</v>
      </c>
      <c r="BE850" s="188">
        <f t="shared" si="244"/>
        <v>0</v>
      </c>
      <c r="BF850" s="188">
        <f t="shared" si="245"/>
        <v>0</v>
      </c>
      <c r="BG850" s="188">
        <f t="shared" si="246"/>
        <v>0</v>
      </c>
      <c r="BH850" s="188">
        <f t="shared" si="247"/>
        <v>0</v>
      </c>
      <c r="BI850" s="188">
        <f t="shared" si="248"/>
        <v>0</v>
      </c>
      <c r="BJ850" s="25" t="s">
        <v>82</v>
      </c>
      <c r="BK850" s="188">
        <f t="shared" si="249"/>
        <v>0</v>
      </c>
      <c r="BL850" s="25" t="s">
        <v>337</v>
      </c>
      <c r="BM850" s="25" t="s">
        <v>2167</v>
      </c>
    </row>
    <row r="851" spans="2:65" s="1" customFormat="1" ht="20.399999999999999" customHeight="1">
      <c r="B851" s="176"/>
      <c r="C851" s="177" t="s">
        <v>2168</v>
      </c>
      <c r="D851" s="177" t="s">
        <v>287</v>
      </c>
      <c r="E851" s="178" t="s">
        <v>2169</v>
      </c>
      <c r="F851" s="179" t="s">
        <v>2170</v>
      </c>
      <c r="G851" s="180" t="s">
        <v>494</v>
      </c>
      <c r="H851" s="181">
        <v>6</v>
      </c>
      <c r="I851" s="182"/>
      <c r="J851" s="183">
        <f t="shared" si="240"/>
        <v>0</v>
      </c>
      <c r="K851" s="403" t="s">
        <v>5588</v>
      </c>
      <c r="L851" s="42"/>
      <c r="M851" s="184" t="s">
        <v>5</v>
      </c>
      <c r="N851" s="185" t="s">
        <v>45</v>
      </c>
      <c r="O851" s="43"/>
      <c r="P851" s="186">
        <f t="shared" si="241"/>
        <v>0</v>
      </c>
      <c r="Q851" s="186">
        <v>0</v>
      </c>
      <c r="R851" s="186">
        <f t="shared" si="242"/>
        <v>0</v>
      </c>
      <c r="S851" s="186">
        <v>0</v>
      </c>
      <c r="T851" s="187">
        <f t="shared" si="243"/>
        <v>0</v>
      </c>
      <c r="AR851" s="25" t="s">
        <v>337</v>
      </c>
      <c r="AT851" s="25" t="s">
        <v>287</v>
      </c>
      <c r="AU851" s="25" t="s">
        <v>142</v>
      </c>
      <c r="AY851" s="25" t="s">
        <v>285</v>
      </c>
      <c r="BE851" s="188">
        <f t="shared" si="244"/>
        <v>0</v>
      </c>
      <c r="BF851" s="188">
        <f t="shared" si="245"/>
        <v>0</v>
      </c>
      <c r="BG851" s="188">
        <f t="shared" si="246"/>
        <v>0</v>
      </c>
      <c r="BH851" s="188">
        <f t="shared" si="247"/>
        <v>0</v>
      </c>
      <c r="BI851" s="188">
        <f t="shared" si="248"/>
        <v>0</v>
      </c>
      <c r="BJ851" s="25" t="s">
        <v>82</v>
      </c>
      <c r="BK851" s="188">
        <f t="shared" si="249"/>
        <v>0</v>
      </c>
      <c r="BL851" s="25" t="s">
        <v>337</v>
      </c>
      <c r="BM851" s="25" t="s">
        <v>2171</v>
      </c>
    </row>
    <row r="852" spans="2:65" s="1" customFormat="1" ht="20.399999999999999" customHeight="1">
      <c r="B852" s="176"/>
      <c r="C852" s="177" t="s">
        <v>2172</v>
      </c>
      <c r="D852" s="177" t="s">
        <v>287</v>
      </c>
      <c r="E852" s="178" t="s">
        <v>2173</v>
      </c>
      <c r="F852" s="179" t="s">
        <v>2174</v>
      </c>
      <c r="G852" s="180" t="s">
        <v>494</v>
      </c>
      <c r="H852" s="181">
        <v>4</v>
      </c>
      <c r="I852" s="182"/>
      <c r="J852" s="183">
        <f t="shared" si="240"/>
        <v>0</v>
      </c>
      <c r="K852" s="403" t="s">
        <v>5588</v>
      </c>
      <c r="L852" s="42"/>
      <c r="M852" s="184" t="s">
        <v>5</v>
      </c>
      <c r="N852" s="185" t="s">
        <v>45</v>
      </c>
      <c r="O852" s="43"/>
      <c r="P852" s="186">
        <f t="shared" si="241"/>
        <v>0</v>
      </c>
      <c r="Q852" s="186">
        <v>0</v>
      </c>
      <c r="R852" s="186">
        <f t="shared" si="242"/>
        <v>0</v>
      </c>
      <c r="S852" s="186">
        <v>0</v>
      </c>
      <c r="T852" s="187">
        <f t="shared" si="243"/>
        <v>0</v>
      </c>
      <c r="AR852" s="25" t="s">
        <v>337</v>
      </c>
      <c r="AT852" s="25" t="s">
        <v>287</v>
      </c>
      <c r="AU852" s="25" t="s">
        <v>142</v>
      </c>
      <c r="AY852" s="25" t="s">
        <v>285</v>
      </c>
      <c r="BE852" s="188">
        <f t="shared" si="244"/>
        <v>0</v>
      </c>
      <c r="BF852" s="188">
        <f t="shared" si="245"/>
        <v>0</v>
      </c>
      <c r="BG852" s="188">
        <f t="shared" si="246"/>
        <v>0</v>
      </c>
      <c r="BH852" s="188">
        <f t="shared" si="247"/>
        <v>0</v>
      </c>
      <c r="BI852" s="188">
        <f t="shared" si="248"/>
        <v>0</v>
      </c>
      <c r="BJ852" s="25" t="s">
        <v>82</v>
      </c>
      <c r="BK852" s="188">
        <f t="shared" si="249"/>
        <v>0</v>
      </c>
      <c r="BL852" s="25" t="s">
        <v>337</v>
      </c>
      <c r="BM852" s="25" t="s">
        <v>2175</v>
      </c>
    </row>
    <row r="853" spans="2:65" s="1" customFormat="1" ht="20.399999999999999" customHeight="1">
      <c r="B853" s="176"/>
      <c r="C853" s="177" t="s">
        <v>2176</v>
      </c>
      <c r="D853" s="177" t="s">
        <v>287</v>
      </c>
      <c r="E853" s="178" t="s">
        <v>2177</v>
      </c>
      <c r="F853" s="179" t="s">
        <v>2178</v>
      </c>
      <c r="G853" s="180" t="s">
        <v>494</v>
      </c>
      <c r="H853" s="181">
        <v>8</v>
      </c>
      <c r="I853" s="182"/>
      <c r="J853" s="183">
        <f t="shared" si="240"/>
        <v>0</v>
      </c>
      <c r="K853" s="403" t="s">
        <v>5588</v>
      </c>
      <c r="L853" s="42"/>
      <c r="M853" s="184" t="s">
        <v>5</v>
      </c>
      <c r="N853" s="185" t="s">
        <v>45</v>
      </c>
      <c r="O853" s="43"/>
      <c r="P853" s="186">
        <f t="shared" si="241"/>
        <v>0</v>
      </c>
      <c r="Q853" s="186">
        <v>0</v>
      </c>
      <c r="R853" s="186">
        <f t="shared" si="242"/>
        <v>0</v>
      </c>
      <c r="S853" s="186">
        <v>0</v>
      </c>
      <c r="T853" s="187">
        <f t="shared" si="243"/>
        <v>0</v>
      </c>
      <c r="AR853" s="25" t="s">
        <v>337</v>
      </c>
      <c r="AT853" s="25" t="s">
        <v>287</v>
      </c>
      <c r="AU853" s="25" t="s">
        <v>142</v>
      </c>
      <c r="AY853" s="25" t="s">
        <v>285</v>
      </c>
      <c r="BE853" s="188">
        <f t="shared" si="244"/>
        <v>0</v>
      </c>
      <c r="BF853" s="188">
        <f t="shared" si="245"/>
        <v>0</v>
      </c>
      <c r="BG853" s="188">
        <f t="shared" si="246"/>
        <v>0</v>
      </c>
      <c r="BH853" s="188">
        <f t="shared" si="247"/>
        <v>0</v>
      </c>
      <c r="BI853" s="188">
        <f t="shared" si="248"/>
        <v>0</v>
      </c>
      <c r="BJ853" s="25" t="s">
        <v>82</v>
      </c>
      <c r="BK853" s="188">
        <f t="shared" si="249"/>
        <v>0</v>
      </c>
      <c r="BL853" s="25" t="s">
        <v>337</v>
      </c>
      <c r="BM853" s="25" t="s">
        <v>2179</v>
      </c>
    </row>
    <row r="854" spans="2:65" s="1" customFormat="1" ht="20.399999999999999" customHeight="1">
      <c r="B854" s="176"/>
      <c r="C854" s="177" t="s">
        <v>2180</v>
      </c>
      <c r="D854" s="177" t="s">
        <v>287</v>
      </c>
      <c r="E854" s="178" t="s">
        <v>2181</v>
      </c>
      <c r="F854" s="179" t="s">
        <v>2182</v>
      </c>
      <c r="G854" s="180" t="s">
        <v>1222</v>
      </c>
      <c r="H854" s="181">
        <v>16</v>
      </c>
      <c r="I854" s="182"/>
      <c r="J854" s="183">
        <f t="shared" si="240"/>
        <v>0</v>
      </c>
      <c r="K854" s="403" t="s">
        <v>5588</v>
      </c>
      <c r="L854" s="42"/>
      <c r="M854" s="184" t="s">
        <v>5</v>
      </c>
      <c r="N854" s="185" t="s">
        <v>45</v>
      </c>
      <c r="O854" s="43"/>
      <c r="P854" s="186">
        <f t="shared" si="241"/>
        <v>0</v>
      </c>
      <c r="Q854" s="186">
        <v>0</v>
      </c>
      <c r="R854" s="186">
        <f t="shared" si="242"/>
        <v>0</v>
      </c>
      <c r="S854" s="186">
        <v>0</v>
      </c>
      <c r="T854" s="187">
        <f t="shared" si="243"/>
        <v>0</v>
      </c>
      <c r="AR854" s="25" t="s">
        <v>337</v>
      </c>
      <c r="AT854" s="25" t="s">
        <v>287</v>
      </c>
      <c r="AU854" s="25" t="s">
        <v>142</v>
      </c>
      <c r="AY854" s="25" t="s">
        <v>285</v>
      </c>
      <c r="BE854" s="188">
        <f t="shared" si="244"/>
        <v>0</v>
      </c>
      <c r="BF854" s="188">
        <f t="shared" si="245"/>
        <v>0</v>
      </c>
      <c r="BG854" s="188">
        <f t="shared" si="246"/>
        <v>0</v>
      </c>
      <c r="BH854" s="188">
        <f t="shared" si="247"/>
        <v>0</v>
      </c>
      <c r="BI854" s="188">
        <f t="shared" si="248"/>
        <v>0</v>
      </c>
      <c r="BJ854" s="25" t="s">
        <v>82</v>
      </c>
      <c r="BK854" s="188">
        <f t="shared" si="249"/>
        <v>0</v>
      </c>
      <c r="BL854" s="25" t="s">
        <v>337</v>
      </c>
      <c r="BM854" s="25" t="s">
        <v>2183</v>
      </c>
    </row>
    <row r="855" spans="2:65" s="1" customFormat="1" ht="20.399999999999999" customHeight="1">
      <c r="B855" s="176"/>
      <c r="C855" s="177" t="s">
        <v>2184</v>
      </c>
      <c r="D855" s="177" t="s">
        <v>287</v>
      </c>
      <c r="E855" s="178" t="s">
        <v>2185</v>
      </c>
      <c r="F855" s="179" t="s">
        <v>2186</v>
      </c>
      <c r="G855" s="180" t="s">
        <v>1222</v>
      </c>
      <c r="H855" s="181">
        <v>20</v>
      </c>
      <c r="I855" s="182"/>
      <c r="J855" s="183">
        <f t="shared" si="240"/>
        <v>0</v>
      </c>
      <c r="K855" s="403" t="s">
        <v>5588</v>
      </c>
      <c r="L855" s="42"/>
      <c r="M855" s="184" t="s">
        <v>5</v>
      </c>
      <c r="N855" s="185" t="s">
        <v>45</v>
      </c>
      <c r="O855" s="43"/>
      <c r="P855" s="186">
        <f t="shared" si="241"/>
        <v>0</v>
      </c>
      <c r="Q855" s="186">
        <v>0</v>
      </c>
      <c r="R855" s="186">
        <f t="shared" si="242"/>
        <v>0</v>
      </c>
      <c r="S855" s="186">
        <v>0</v>
      </c>
      <c r="T855" s="187">
        <f t="shared" si="243"/>
        <v>0</v>
      </c>
      <c r="AR855" s="25" t="s">
        <v>337</v>
      </c>
      <c r="AT855" s="25" t="s">
        <v>287</v>
      </c>
      <c r="AU855" s="25" t="s">
        <v>142</v>
      </c>
      <c r="AY855" s="25" t="s">
        <v>285</v>
      </c>
      <c r="BE855" s="188">
        <f t="shared" si="244"/>
        <v>0</v>
      </c>
      <c r="BF855" s="188">
        <f t="shared" si="245"/>
        <v>0</v>
      </c>
      <c r="BG855" s="188">
        <f t="shared" si="246"/>
        <v>0</v>
      </c>
      <c r="BH855" s="188">
        <f t="shared" si="247"/>
        <v>0</v>
      </c>
      <c r="BI855" s="188">
        <f t="shared" si="248"/>
        <v>0</v>
      </c>
      <c r="BJ855" s="25" t="s">
        <v>82</v>
      </c>
      <c r="BK855" s="188">
        <f t="shared" si="249"/>
        <v>0</v>
      </c>
      <c r="BL855" s="25" t="s">
        <v>337</v>
      </c>
      <c r="BM855" s="25" t="s">
        <v>2187</v>
      </c>
    </row>
    <row r="856" spans="2:65" s="1" customFormat="1" ht="20.399999999999999" customHeight="1">
      <c r="B856" s="176"/>
      <c r="C856" s="177" t="s">
        <v>2188</v>
      </c>
      <c r="D856" s="177" t="s">
        <v>287</v>
      </c>
      <c r="E856" s="178" t="s">
        <v>2189</v>
      </c>
      <c r="F856" s="179" t="s">
        <v>2190</v>
      </c>
      <c r="G856" s="180" t="s">
        <v>400</v>
      </c>
      <c r="H856" s="181">
        <v>1</v>
      </c>
      <c r="I856" s="182"/>
      <c r="J856" s="183">
        <f t="shared" si="240"/>
        <v>0</v>
      </c>
      <c r="K856" s="403" t="s">
        <v>5588</v>
      </c>
      <c r="L856" s="42"/>
      <c r="M856" s="184" t="s">
        <v>5</v>
      </c>
      <c r="N856" s="185" t="s">
        <v>45</v>
      </c>
      <c r="O856" s="43"/>
      <c r="P856" s="186">
        <f t="shared" si="241"/>
        <v>0</v>
      </c>
      <c r="Q856" s="186">
        <v>0</v>
      </c>
      <c r="R856" s="186">
        <f t="shared" si="242"/>
        <v>0</v>
      </c>
      <c r="S856" s="186">
        <v>0</v>
      </c>
      <c r="T856" s="187">
        <f t="shared" si="243"/>
        <v>0</v>
      </c>
      <c r="AR856" s="25" t="s">
        <v>337</v>
      </c>
      <c r="AT856" s="25" t="s">
        <v>287</v>
      </c>
      <c r="AU856" s="25" t="s">
        <v>142</v>
      </c>
      <c r="AY856" s="25" t="s">
        <v>285</v>
      </c>
      <c r="BE856" s="188">
        <f t="shared" si="244"/>
        <v>0</v>
      </c>
      <c r="BF856" s="188">
        <f t="shared" si="245"/>
        <v>0</v>
      </c>
      <c r="BG856" s="188">
        <f t="shared" si="246"/>
        <v>0</v>
      </c>
      <c r="BH856" s="188">
        <f t="shared" si="247"/>
        <v>0</v>
      </c>
      <c r="BI856" s="188">
        <f t="shared" si="248"/>
        <v>0</v>
      </c>
      <c r="BJ856" s="25" t="s">
        <v>82</v>
      </c>
      <c r="BK856" s="188">
        <f t="shared" si="249"/>
        <v>0</v>
      </c>
      <c r="BL856" s="25" t="s">
        <v>337</v>
      </c>
      <c r="BM856" s="25" t="s">
        <v>2191</v>
      </c>
    </row>
    <row r="857" spans="2:65" s="10" customFormat="1" ht="22.35" customHeight="1">
      <c r="B857" s="162"/>
      <c r="D857" s="163" t="s">
        <v>73</v>
      </c>
      <c r="E857" s="240" t="s">
        <v>2192</v>
      </c>
      <c r="F857" s="240" t="s">
        <v>2193</v>
      </c>
      <c r="I857" s="165"/>
      <c r="J857" s="241">
        <f>BK857</f>
        <v>0</v>
      </c>
      <c r="K857" s="401"/>
      <c r="L857" s="162"/>
      <c r="M857" s="167"/>
      <c r="N857" s="168"/>
      <c r="O857" s="168"/>
      <c r="P857" s="169">
        <f>P858+P946+P951</f>
        <v>0</v>
      </c>
      <c r="Q857" s="168"/>
      <c r="R857" s="169">
        <f>R858+R946+R951</f>
        <v>0</v>
      </c>
      <c r="S857" s="168"/>
      <c r="T857" s="170">
        <f>T858+T946+T951</f>
        <v>0</v>
      </c>
      <c r="AR857" s="163" t="s">
        <v>84</v>
      </c>
      <c r="AT857" s="171" t="s">
        <v>73</v>
      </c>
      <c r="AU857" s="171" t="s">
        <v>84</v>
      </c>
      <c r="AY857" s="163" t="s">
        <v>285</v>
      </c>
      <c r="BK857" s="172">
        <f>BK858+BK946+BK951</f>
        <v>0</v>
      </c>
    </row>
    <row r="858" spans="2:65" s="15" customFormat="1" ht="14.4" customHeight="1">
      <c r="B858" s="245"/>
      <c r="D858" s="246" t="s">
        <v>73</v>
      </c>
      <c r="E858" s="246" t="s">
        <v>2194</v>
      </c>
      <c r="F858" s="246" t="s">
        <v>2195</v>
      </c>
      <c r="I858" s="247"/>
      <c r="J858" s="248">
        <f>BK858</f>
        <v>0</v>
      </c>
      <c r="K858" s="410"/>
      <c r="L858" s="245"/>
      <c r="M858" s="249"/>
      <c r="N858" s="250"/>
      <c r="O858" s="250"/>
      <c r="P858" s="251">
        <f>SUM(P859:P945)</f>
        <v>0</v>
      </c>
      <c r="Q858" s="250"/>
      <c r="R858" s="251">
        <f>SUM(R859:R945)</f>
        <v>0</v>
      </c>
      <c r="S858" s="250"/>
      <c r="T858" s="252">
        <f>SUM(T859:T945)</f>
        <v>0</v>
      </c>
      <c r="AR858" s="253" t="s">
        <v>84</v>
      </c>
      <c r="AT858" s="254" t="s">
        <v>73</v>
      </c>
      <c r="AU858" s="254" t="s">
        <v>142</v>
      </c>
      <c r="AY858" s="253" t="s">
        <v>285</v>
      </c>
      <c r="BK858" s="255">
        <f>SUM(BK859:BK945)</f>
        <v>0</v>
      </c>
    </row>
    <row r="859" spans="2:65" s="1" customFormat="1" ht="20.399999999999999" customHeight="1">
      <c r="B859" s="176"/>
      <c r="C859" s="230" t="s">
        <v>2196</v>
      </c>
      <c r="D859" s="230" t="s">
        <v>757</v>
      </c>
      <c r="E859" s="231" t="s">
        <v>2197</v>
      </c>
      <c r="F859" s="232" t="s">
        <v>2198</v>
      </c>
      <c r="G859" s="233" t="s">
        <v>318</v>
      </c>
      <c r="H859" s="234">
        <v>40</v>
      </c>
      <c r="I859" s="235"/>
      <c r="J859" s="236">
        <f t="shared" ref="J859:J890" si="250">ROUND(I859*H859,2)</f>
        <v>0</v>
      </c>
      <c r="K859" s="403" t="s">
        <v>5588</v>
      </c>
      <c r="L859" s="237"/>
      <c r="M859" s="238" t="s">
        <v>5</v>
      </c>
      <c r="N859" s="239" t="s">
        <v>45</v>
      </c>
      <c r="O859" s="43"/>
      <c r="P859" s="186">
        <f t="shared" ref="P859:P890" si="251">O859*H859</f>
        <v>0</v>
      </c>
      <c r="Q859" s="186">
        <v>0</v>
      </c>
      <c r="R859" s="186">
        <f t="shared" ref="R859:R890" si="252">Q859*H859</f>
        <v>0</v>
      </c>
      <c r="S859" s="186">
        <v>0</v>
      </c>
      <c r="T859" s="187">
        <f t="shared" ref="T859:T890" si="253">S859*H859</f>
        <v>0</v>
      </c>
      <c r="AR859" s="25" t="s">
        <v>401</v>
      </c>
      <c r="AT859" s="25" t="s">
        <v>757</v>
      </c>
      <c r="AU859" s="25" t="s">
        <v>291</v>
      </c>
      <c r="AY859" s="25" t="s">
        <v>285</v>
      </c>
      <c r="BE859" s="188">
        <f t="shared" ref="BE859:BE890" si="254">IF(N859="základní",J859,0)</f>
        <v>0</v>
      </c>
      <c r="BF859" s="188">
        <f t="shared" ref="BF859:BF890" si="255">IF(N859="snížená",J859,0)</f>
        <v>0</v>
      </c>
      <c r="BG859" s="188">
        <f t="shared" ref="BG859:BG890" si="256">IF(N859="zákl. přenesená",J859,0)</f>
        <v>0</v>
      </c>
      <c r="BH859" s="188">
        <f t="shared" ref="BH859:BH890" si="257">IF(N859="sníž. přenesená",J859,0)</f>
        <v>0</v>
      </c>
      <c r="BI859" s="188">
        <f t="shared" ref="BI859:BI890" si="258">IF(N859="nulová",J859,0)</f>
        <v>0</v>
      </c>
      <c r="BJ859" s="25" t="s">
        <v>82</v>
      </c>
      <c r="BK859" s="188">
        <f t="shared" ref="BK859:BK890" si="259">ROUND(I859*H859,2)</f>
        <v>0</v>
      </c>
      <c r="BL859" s="25" t="s">
        <v>337</v>
      </c>
      <c r="BM859" s="25" t="s">
        <v>2199</v>
      </c>
    </row>
    <row r="860" spans="2:65" s="1" customFormat="1" ht="20.399999999999999" customHeight="1">
      <c r="B860" s="176"/>
      <c r="C860" s="230" t="s">
        <v>2200</v>
      </c>
      <c r="D860" s="230" t="s">
        <v>757</v>
      </c>
      <c r="E860" s="231" t="s">
        <v>2201</v>
      </c>
      <c r="F860" s="232" t="s">
        <v>2202</v>
      </c>
      <c r="G860" s="233" t="s">
        <v>318</v>
      </c>
      <c r="H860" s="234">
        <v>50</v>
      </c>
      <c r="I860" s="235"/>
      <c r="J860" s="236">
        <f t="shared" si="250"/>
        <v>0</v>
      </c>
      <c r="K860" s="403" t="s">
        <v>5588</v>
      </c>
      <c r="L860" s="237"/>
      <c r="M860" s="238" t="s">
        <v>5</v>
      </c>
      <c r="N860" s="239" t="s">
        <v>45</v>
      </c>
      <c r="O860" s="43"/>
      <c r="P860" s="186">
        <f t="shared" si="251"/>
        <v>0</v>
      </c>
      <c r="Q860" s="186">
        <v>0</v>
      </c>
      <c r="R860" s="186">
        <f t="shared" si="252"/>
        <v>0</v>
      </c>
      <c r="S860" s="186">
        <v>0</v>
      </c>
      <c r="T860" s="187">
        <f t="shared" si="253"/>
        <v>0</v>
      </c>
      <c r="AR860" s="25" t="s">
        <v>401</v>
      </c>
      <c r="AT860" s="25" t="s">
        <v>757</v>
      </c>
      <c r="AU860" s="25" t="s">
        <v>291</v>
      </c>
      <c r="AY860" s="25" t="s">
        <v>285</v>
      </c>
      <c r="BE860" s="188">
        <f t="shared" si="254"/>
        <v>0</v>
      </c>
      <c r="BF860" s="188">
        <f t="shared" si="255"/>
        <v>0</v>
      </c>
      <c r="BG860" s="188">
        <f t="shared" si="256"/>
        <v>0</v>
      </c>
      <c r="BH860" s="188">
        <f t="shared" si="257"/>
        <v>0</v>
      </c>
      <c r="BI860" s="188">
        <f t="shared" si="258"/>
        <v>0</v>
      </c>
      <c r="BJ860" s="25" t="s">
        <v>82</v>
      </c>
      <c r="BK860" s="188">
        <f t="shared" si="259"/>
        <v>0</v>
      </c>
      <c r="BL860" s="25" t="s">
        <v>337</v>
      </c>
      <c r="BM860" s="25" t="s">
        <v>2203</v>
      </c>
    </row>
    <row r="861" spans="2:65" s="1" customFormat="1" ht="20.399999999999999" customHeight="1">
      <c r="B861" s="176"/>
      <c r="C861" s="230" t="s">
        <v>2204</v>
      </c>
      <c r="D861" s="230" t="s">
        <v>757</v>
      </c>
      <c r="E861" s="231" t="s">
        <v>2205</v>
      </c>
      <c r="F861" s="232" t="s">
        <v>2206</v>
      </c>
      <c r="G861" s="233" t="s">
        <v>318</v>
      </c>
      <c r="H861" s="234">
        <v>480</v>
      </c>
      <c r="I861" s="235"/>
      <c r="J861" s="236">
        <f t="shared" si="250"/>
        <v>0</v>
      </c>
      <c r="K861" s="403" t="s">
        <v>5588</v>
      </c>
      <c r="L861" s="237"/>
      <c r="M861" s="238" t="s">
        <v>5</v>
      </c>
      <c r="N861" s="239" t="s">
        <v>45</v>
      </c>
      <c r="O861" s="43"/>
      <c r="P861" s="186">
        <f t="shared" si="251"/>
        <v>0</v>
      </c>
      <c r="Q861" s="186">
        <v>0</v>
      </c>
      <c r="R861" s="186">
        <f t="shared" si="252"/>
        <v>0</v>
      </c>
      <c r="S861" s="186">
        <v>0</v>
      </c>
      <c r="T861" s="187">
        <f t="shared" si="253"/>
        <v>0</v>
      </c>
      <c r="AR861" s="25" t="s">
        <v>401</v>
      </c>
      <c r="AT861" s="25" t="s">
        <v>757</v>
      </c>
      <c r="AU861" s="25" t="s">
        <v>291</v>
      </c>
      <c r="AY861" s="25" t="s">
        <v>285</v>
      </c>
      <c r="BE861" s="188">
        <f t="shared" si="254"/>
        <v>0</v>
      </c>
      <c r="BF861" s="188">
        <f t="shared" si="255"/>
        <v>0</v>
      </c>
      <c r="BG861" s="188">
        <f t="shared" si="256"/>
        <v>0</v>
      </c>
      <c r="BH861" s="188">
        <f t="shared" si="257"/>
        <v>0</v>
      </c>
      <c r="BI861" s="188">
        <f t="shared" si="258"/>
        <v>0</v>
      </c>
      <c r="BJ861" s="25" t="s">
        <v>82</v>
      </c>
      <c r="BK861" s="188">
        <f t="shared" si="259"/>
        <v>0</v>
      </c>
      <c r="BL861" s="25" t="s">
        <v>337</v>
      </c>
      <c r="BM861" s="25" t="s">
        <v>2207</v>
      </c>
    </row>
    <row r="862" spans="2:65" s="1" customFormat="1" ht="20.399999999999999" customHeight="1">
      <c r="B862" s="176"/>
      <c r="C862" s="230" t="s">
        <v>2208</v>
      </c>
      <c r="D862" s="230" t="s">
        <v>757</v>
      </c>
      <c r="E862" s="231" t="s">
        <v>2209</v>
      </c>
      <c r="F862" s="232" t="s">
        <v>2210</v>
      </c>
      <c r="G862" s="233" t="s">
        <v>318</v>
      </c>
      <c r="H862" s="234">
        <v>260</v>
      </c>
      <c r="I862" s="235"/>
      <c r="J862" s="236">
        <f t="shared" si="250"/>
        <v>0</v>
      </c>
      <c r="K862" s="403" t="s">
        <v>5588</v>
      </c>
      <c r="L862" s="237"/>
      <c r="M862" s="238" t="s">
        <v>5</v>
      </c>
      <c r="N862" s="239" t="s">
        <v>45</v>
      </c>
      <c r="O862" s="43"/>
      <c r="P862" s="186">
        <f t="shared" si="251"/>
        <v>0</v>
      </c>
      <c r="Q862" s="186">
        <v>0</v>
      </c>
      <c r="R862" s="186">
        <f t="shared" si="252"/>
        <v>0</v>
      </c>
      <c r="S862" s="186">
        <v>0</v>
      </c>
      <c r="T862" s="187">
        <f t="shared" si="253"/>
        <v>0</v>
      </c>
      <c r="AR862" s="25" t="s">
        <v>401</v>
      </c>
      <c r="AT862" s="25" t="s">
        <v>757</v>
      </c>
      <c r="AU862" s="25" t="s">
        <v>291</v>
      </c>
      <c r="AY862" s="25" t="s">
        <v>285</v>
      </c>
      <c r="BE862" s="188">
        <f t="shared" si="254"/>
        <v>0</v>
      </c>
      <c r="BF862" s="188">
        <f t="shared" si="255"/>
        <v>0</v>
      </c>
      <c r="BG862" s="188">
        <f t="shared" si="256"/>
        <v>0</v>
      </c>
      <c r="BH862" s="188">
        <f t="shared" si="257"/>
        <v>0</v>
      </c>
      <c r="BI862" s="188">
        <f t="shared" si="258"/>
        <v>0</v>
      </c>
      <c r="BJ862" s="25" t="s">
        <v>82</v>
      </c>
      <c r="BK862" s="188">
        <f t="shared" si="259"/>
        <v>0</v>
      </c>
      <c r="BL862" s="25" t="s">
        <v>337</v>
      </c>
      <c r="BM862" s="25" t="s">
        <v>2211</v>
      </c>
    </row>
    <row r="863" spans="2:65" s="1" customFormat="1" ht="20.399999999999999" customHeight="1">
      <c r="B863" s="176"/>
      <c r="C863" s="230" t="s">
        <v>2212</v>
      </c>
      <c r="D863" s="230" t="s">
        <v>757</v>
      </c>
      <c r="E863" s="231" t="s">
        <v>2213</v>
      </c>
      <c r="F863" s="232" t="s">
        <v>2214</v>
      </c>
      <c r="G863" s="233" t="s">
        <v>318</v>
      </c>
      <c r="H863" s="234">
        <v>25</v>
      </c>
      <c r="I863" s="235"/>
      <c r="J863" s="236">
        <f t="shared" si="250"/>
        <v>0</v>
      </c>
      <c r="K863" s="403" t="s">
        <v>5588</v>
      </c>
      <c r="L863" s="237"/>
      <c r="M863" s="238" t="s">
        <v>5</v>
      </c>
      <c r="N863" s="239" t="s">
        <v>45</v>
      </c>
      <c r="O863" s="43"/>
      <c r="P863" s="186">
        <f t="shared" si="251"/>
        <v>0</v>
      </c>
      <c r="Q863" s="186">
        <v>0</v>
      </c>
      <c r="R863" s="186">
        <f t="shared" si="252"/>
        <v>0</v>
      </c>
      <c r="S863" s="186">
        <v>0</v>
      </c>
      <c r="T863" s="187">
        <f t="shared" si="253"/>
        <v>0</v>
      </c>
      <c r="AR863" s="25" t="s">
        <v>401</v>
      </c>
      <c r="AT863" s="25" t="s">
        <v>757</v>
      </c>
      <c r="AU863" s="25" t="s">
        <v>291</v>
      </c>
      <c r="AY863" s="25" t="s">
        <v>285</v>
      </c>
      <c r="BE863" s="188">
        <f t="shared" si="254"/>
        <v>0</v>
      </c>
      <c r="BF863" s="188">
        <f t="shared" si="255"/>
        <v>0</v>
      </c>
      <c r="BG863" s="188">
        <f t="shared" si="256"/>
        <v>0</v>
      </c>
      <c r="BH863" s="188">
        <f t="shared" si="257"/>
        <v>0</v>
      </c>
      <c r="BI863" s="188">
        <f t="shared" si="258"/>
        <v>0</v>
      </c>
      <c r="BJ863" s="25" t="s">
        <v>82</v>
      </c>
      <c r="BK863" s="188">
        <f t="shared" si="259"/>
        <v>0</v>
      </c>
      <c r="BL863" s="25" t="s">
        <v>337</v>
      </c>
      <c r="BM863" s="25" t="s">
        <v>2215</v>
      </c>
    </row>
    <row r="864" spans="2:65" s="1" customFormat="1" ht="20.399999999999999" customHeight="1">
      <c r="B864" s="176"/>
      <c r="C864" s="230" t="s">
        <v>2216</v>
      </c>
      <c r="D864" s="230" t="s">
        <v>757</v>
      </c>
      <c r="E864" s="231" t="s">
        <v>2217</v>
      </c>
      <c r="F864" s="232" t="s">
        <v>2218</v>
      </c>
      <c r="G864" s="233" t="s">
        <v>318</v>
      </c>
      <c r="H864" s="234">
        <v>15</v>
      </c>
      <c r="I864" s="235"/>
      <c r="J864" s="236">
        <f t="shared" si="250"/>
        <v>0</v>
      </c>
      <c r="K864" s="403" t="s">
        <v>5588</v>
      </c>
      <c r="L864" s="237"/>
      <c r="M864" s="238" t="s">
        <v>5</v>
      </c>
      <c r="N864" s="239" t="s">
        <v>45</v>
      </c>
      <c r="O864" s="43"/>
      <c r="P864" s="186">
        <f t="shared" si="251"/>
        <v>0</v>
      </c>
      <c r="Q864" s="186">
        <v>0</v>
      </c>
      <c r="R864" s="186">
        <f t="shared" si="252"/>
        <v>0</v>
      </c>
      <c r="S864" s="186">
        <v>0</v>
      </c>
      <c r="T864" s="187">
        <f t="shared" si="253"/>
        <v>0</v>
      </c>
      <c r="AR864" s="25" t="s">
        <v>401</v>
      </c>
      <c r="AT864" s="25" t="s">
        <v>757</v>
      </c>
      <c r="AU864" s="25" t="s">
        <v>291</v>
      </c>
      <c r="AY864" s="25" t="s">
        <v>285</v>
      </c>
      <c r="BE864" s="188">
        <f t="shared" si="254"/>
        <v>0</v>
      </c>
      <c r="BF864" s="188">
        <f t="shared" si="255"/>
        <v>0</v>
      </c>
      <c r="BG864" s="188">
        <f t="shared" si="256"/>
        <v>0</v>
      </c>
      <c r="BH864" s="188">
        <f t="shared" si="257"/>
        <v>0</v>
      </c>
      <c r="BI864" s="188">
        <f t="shared" si="258"/>
        <v>0</v>
      </c>
      <c r="BJ864" s="25" t="s">
        <v>82</v>
      </c>
      <c r="BK864" s="188">
        <f t="shared" si="259"/>
        <v>0</v>
      </c>
      <c r="BL864" s="25" t="s">
        <v>337</v>
      </c>
      <c r="BM864" s="25" t="s">
        <v>2219</v>
      </c>
    </row>
    <row r="865" spans="2:65" s="1" customFormat="1" ht="20.399999999999999" customHeight="1">
      <c r="B865" s="176"/>
      <c r="C865" s="230" t="s">
        <v>2220</v>
      </c>
      <c r="D865" s="230" t="s">
        <v>757</v>
      </c>
      <c r="E865" s="231" t="s">
        <v>2221</v>
      </c>
      <c r="F865" s="232" t="s">
        <v>2222</v>
      </c>
      <c r="G865" s="233" t="s">
        <v>318</v>
      </c>
      <c r="H865" s="234">
        <v>1850</v>
      </c>
      <c r="I865" s="235"/>
      <c r="J865" s="236">
        <f t="shared" si="250"/>
        <v>0</v>
      </c>
      <c r="K865" s="403" t="s">
        <v>5588</v>
      </c>
      <c r="L865" s="237"/>
      <c r="M865" s="238" t="s">
        <v>5</v>
      </c>
      <c r="N865" s="239" t="s">
        <v>45</v>
      </c>
      <c r="O865" s="43"/>
      <c r="P865" s="186">
        <f t="shared" si="251"/>
        <v>0</v>
      </c>
      <c r="Q865" s="186">
        <v>0</v>
      </c>
      <c r="R865" s="186">
        <f t="shared" si="252"/>
        <v>0</v>
      </c>
      <c r="S865" s="186">
        <v>0</v>
      </c>
      <c r="T865" s="187">
        <f t="shared" si="253"/>
        <v>0</v>
      </c>
      <c r="AR865" s="25" t="s">
        <v>401</v>
      </c>
      <c r="AT865" s="25" t="s">
        <v>757</v>
      </c>
      <c r="AU865" s="25" t="s">
        <v>291</v>
      </c>
      <c r="AY865" s="25" t="s">
        <v>285</v>
      </c>
      <c r="BE865" s="188">
        <f t="shared" si="254"/>
        <v>0</v>
      </c>
      <c r="BF865" s="188">
        <f t="shared" si="255"/>
        <v>0</v>
      </c>
      <c r="BG865" s="188">
        <f t="shared" si="256"/>
        <v>0</v>
      </c>
      <c r="BH865" s="188">
        <f t="shared" si="257"/>
        <v>0</v>
      </c>
      <c r="BI865" s="188">
        <f t="shared" si="258"/>
        <v>0</v>
      </c>
      <c r="BJ865" s="25" t="s">
        <v>82</v>
      </c>
      <c r="BK865" s="188">
        <f t="shared" si="259"/>
        <v>0</v>
      </c>
      <c r="BL865" s="25" t="s">
        <v>337</v>
      </c>
      <c r="BM865" s="25" t="s">
        <v>2223</v>
      </c>
    </row>
    <row r="866" spans="2:65" s="1" customFormat="1" ht="20.399999999999999" customHeight="1">
      <c r="B866" s="176"/>
      <c r="C866" s="230" t="s">
        <v>2224</v>
      </c>
      <c r="D866" s="230" t="s">
        <v>757</v>
      </c>
      <c r="E866" s="231" t="s">
        <v>2225</v>
      </c>
      <c r="F866" s="232" t="s">
        <v>2226</v>
      </c>
      <c r="G866" s="233" t="s">
        <v>318</v>
      </c>
      <c r="H866" s="234">
        <v>130</v>
      </c>
      <c r="I866" s="235"/>
      <c r="J866" s="236">
        <f t="shared" si="250"/>
        <v>0</v>
      </c>
      <c r="K866" s="403" t="s">
        <v>5588</v>
      </c>
      <c r="L866" s="237"/>
      <c r="M866" s="238" t="s">
        <v>5</v>
      </c>
      <c r="N866" s="239" t="s">
        <v>45</v>
      </c>
      <c r="O866" s="43"/>
      <c r="P866" s="186">
        <f t="shared" si="251"/>
        <v>0</v>
      </c>
      <c r="Q866" s="186">
        <v>0</v>
      </c>
      <c r="R866" s="186">
        <f t="shared" si="252"/>
        <v>0</v>
      </c>
      <c r="S866" s="186">
        <v>0</v>
      </c>
      <c r="T866" s="187">
        <f t="shared" si="253"/>
        <v>0</v>
      </c>
      <c r="AR866" s="25" t="s">
        <v>401</v>
      </c>
      <c r="AT866" s="25" t="s">
        <v>757</v>
      </c>
      <c r="AU866" s="25" t="s">
        <v>291</v>
      </c>
      <c r="AY866" s="25" t="s">
        <v>285</v>
      </c>
      <c r="BE866" s="188">
        <f t="shared" si="254"/>
        <v>0</v>
      </c>
      <c r="BF866" s="188">
        <f t="shared" si="255"/>
        <v>0</v>
      </c>
      <c r="BG866" s="188">
        <f t="shared" si="256"/>
        <v>0</v>
      </c>
      <c r="BH866" s="188">
        <f t="shared" si="257"/>
        <v>0</v>
      </c>
      <c r="BI866" s="188">
        <f t="shared" si="258"/>
        <v>0</v>
      </c>
      <c r="BJ866" s="25" t="s">
        <v>82</v>
      </c>
      <c r="BK866" s="188">
        <f t="shared" si="259"/>
        <v>0</v>
      </c>
      <c r="BL866" s="25" t="s">
        <v>337</v>
      </c>
      <c r="BM866" s="25" t="s">
        <v>2227</v>
      </c>
    </row>
    <row r="867" spans="2:65" s="1" customFormat="1" ht="20.399999999999999" customHeight="1">
      <c r="B867" s="176"/>
      <c r="C867" s="230" t="s">
        <v>2228</v>
      </c>
      <c r="D867" s="230" t="s">
        <v>757</v>
      </c>
      <c r="E867" s="231" t="s">
        <v>2229</v>
      </c>
      <c r="F867" s="232" t="s">
        <v>2230</v>
      </c>
      <c r="G867" s="233" t="s">
        <v>318</v>
      </c>
      <c r="H867" s="234">
        <v>95</v>
      </c>
      <c r="I867" s="235"/>
      <c r="J867" s="236">
        <f t="shared" si="250"/>
        <v>0</v>
      </c>
      <c r="K867" s="403" t="s">
        <v>5588</v>
      </c>
      <c r="L867" s="237"/>
      <c r="M867" s="238" t="s">
        <v>5</v>
      </c>
      <c r="N867" s="239" t="s">
        <v>45</v>
      </c>
      <c r="O867" s="43"/>
      <c r="P867" s="186">
        <f t="shared" si="251"/>
        <v>0</v>
      </c>
      <c r="Q867" s="186">
        <v>0</v>
      </c>
      <c r="R867" s="186">
        <f t="shared" si="252"/>
        <v>0</v>
      </c>
      <c r="S867" s="186">
        <v>0</v>
      </c>
      <c r="T867" s="187">
        <f t="shared" si="253"/>
        <v>0</v>
      </c>
      <c r="AR867" s="25" t="s">
        <v>401</v>
      </c>
      <c r="AT867" s="25" t="s">
        <v>757</v>
      </c>
      <c r="AU867" s="25" t="s">
        <v>291</v>
      </c>
      <c r="AY867" s="25" t="s">
        <v>285</v>
      </c>
      <c r="BE867" s="188">
        <f t="shared" si="254"/>
        <v>0</v>
      </c>
      <c r="BF867" s="188">
        <f t="shared" si="255"/>
        <v>0</v>
      </c>
      <c r="BG867" s="188">
        <f t="shared" si="256"/>
        <v>0</v>
      </c>
      <c r="BH867" s="188">
        <f t="shared" si="257"/>
        <v>0</v>
      </c>
      <c r="BI867" s="188">
        <f t="shared" si="258"/>
        <v>0</v>
      </c>
      <c r="BJ867" s="25" t="s">
        <v>82</v>
      </c>
      <c r="BK867" s="188">
        <f t="shared" si="259"/>
        <v>0</v>
      </c>
      <c r="BL867" s="25" t="s">
        <v>337</v>
      </c>
      <c r="BM867" s="25" t="s">
        <v>2231</v>
      </c>
    </row>
    <row r="868" spans="2:65" s="1" customFormat="1" ht="20.399999999999999" customHeight="1">
      <c r="B868" s="176"/>
      <c r="C868" s="230" t="s">
        <v>2232</v>
      </c>
      <c r="D868" s="230" t="s">
        <v>757</v>
      </c>
      <c r="E868" s="231" t="s">
        <v>2233</v>
      </c>
      <c r="F868" s="232" t="s">
        <v>2234</v>
      </c>
      <c r="G868" s="233" t="s">
        <v>318</v>
      </c>
      <c r="H868" s="234">
        <v>15</v>
      </c>
      <c r="I868" s="235"/>
      <c r="J868" s="236">
        <f t="shared" si="250"/>
        <v>0</v>
      </c>
      <c r="K868" s="403" t="s">
        <v>5588</v>
      </c>
      <c r="L868" s="237"/>
      <c r="M868" s="238" t="s">
        <v>5</v>
      </c>
      <c r="N868" s="239" t="s">
        <v>45</v>
      </c>
      <c r="O868" s="43"/>
      <c r="P868" s="186">
        <f t="shared" si="251"/>
        <v>0</v>
      </c>
      <c r="Q868" s="186">
        <v>0</v>
      </c>
      <c r="R868" s="186">
        <f t="shared" si="252"/>
        <v>0</v>
      </c>
      <c r="S868" s="186">
        <v>0</v>
      </c>
      <c r="T868" s="187">
        <f t="shared" si="253"/>
        <v>0</v>
      </c>
      <c r="AR868" s="25" t="s">
        <v>401</v>
      </c>
      <c r="AT868" s="25" t="s">
        <v>757</v>
      </c>
      <c r="AU868" s="25" t="s">
        <v>291</v>
      </c>
      <c r="AY868" s="25" t="s">
        <v>285</v>
      </c>
      <c r="BE868" s="188">
        <f t="shared" si="254"/>
        <v>0</v>
      </c>
      <c r="BF868" s="188">
        <f t="shared" si="255"/>
        <v>0</v>
      </c>
      <c r="BG868" s="188">
        <f t="shared" si="256"/>
        <v>0</v>
      </c>
      <c r="BH868" s="188">
        <f t="shared" si="257"/>
        <v>0</v>
      </c>
      <c r="BI868" s="188">
        <f t="shared" si="258"/>
        <v>0</v>
      </c>
      <c r="BJ868" s="25" t="s">
        <v>82</v>
      </c>
      <c r="BK868" s="188">
        <f t="shared" si="259"/>
        <v>0</v>
      </c>
      <c r="BL868" s="25" t="s">
        <v>337</v>
      </c>
      <c r="BM868" s="25" t="s">
        <v>2235</v>
      </c>
    </row>
    <row r="869" spans="2:65" s="1" customFormat="1" ht="20.399999999999999" customHeight="1">
      <c r="B869" s="176"/>
      <c r="C869" s="230" t="s">
        <v>2236</v>
      </c>
      <c r="D869" s="230" t="s">
        <v>757</v>
      </c>
      <c r="E869" s="231" t="s">
        <v>2237</v>
      </c>
      <c r="F869" s="232" t="s">
        <v>2238</v>
      </c>
      <c r="G869" s="233" t="s">
        <v>318</v>
      </c>
      <c r="H869" s="234">
        <v>120</v>
      </c>
      <c r="I869" s="235"/>
      <c r="J869" s="236">
        <f t="shared" si="250"/>
        <v>0</v>
      </c>
      <c r="K869" s="403" t="s">
        <v>5588</v>
      </c>
      <c r="L869" s="237"/>
      <c r="M869" s="238" t="s">
        <v>5</v>
      </c>
      <c r="N869" s="239" t="s">
        <v>45</v>
      </c>
      <c r="O869" s="43"/>
      <c r="P869" s="186">
        <f t="shared" si="251"/>
        <v>0</v>
      </c>
      <c r="Q869" s="186">
        <v>0</v>
      </c>
      <c r="R869" s="186">
        <f t="shared" si="252"/>
        <v>0</v>
      </c>
      <c r="S869" s="186">
        <v>0</v>
      </c>
      <c r="T869" s="187">
        <f t="shared" si="253"/>
        <v>0</v>
      </c>
      <c r="AR869" s="25" t="s">
        <v>401</v>
      </c>
      <c r="AT869" s="25" t="s">
        <v>757</v>
      </c>
      <c r="AU869" s="25" t="s">
        <v>291</v>
      </c>
      <c r="AY869" s="25" t="s">
        <v>285</v>
      </c>
      <c r="BE869" s="188">
        <f t="shared" si="254"/>
        <v>0</v>
      </c>
      <c r="BF869" s="188">
        <f t="shared" si="255"/>
        <v>0</v>
      </c>
      <c r="BG869" s="188">
        <f t="shared" si="256"/>
        <v>0</v>
      </c>
      <c r="BH869" s="188">
        <f t="shared" si="257"/>
        <v>0</v>
      </c>
      <c r="BI869" s="188">
        <f t="shared" si="258"/>
        <v>0</v>
      </c>
      <c r="BJ869" s="25" t="s">
        <v>82</v>
      </c>
      <c r="BK869" s="188">
        <f t="shared" si="259"/>
        <v>0</v>
      </c>
      <c r="BL869" s="25" t="s">
        <v>337</v>
      </c>
      <c r="BM869" s="25" t="s">
        <v>2239</v>
      </c>
    </row>
    <row r="870" spans="2:65" s="1" customFormat="1" ht="20.399999999999999" customHeight="1">
      <c r="B870" s="176"/>
      <c r="C870" s="230" t="s">
        <v>2240</v>
      </c>
      <c r="D870" s="230" t="s">
        <v>757</v>
      </c>
      <c r="E870" s="231" t="s">
        <v>2241</v>
      </c>
      <c r="F870" s="232" t="s">
        <v>2242</v>
      </c>
      <c r="G870" s="233" t="s">
        <v>318</v>
      </c>
      <c r="H870" s="234">
        <v>50</v>
      </c>
      <c r="I870" s="235"/>
      <c r="J870" s="236">
        <f t="shared" si="250"/>
        <v>0</v>
      </c>
      <c r="K870" s="403" t="s">
        <v>5588</v>
      </c>
      <c r="L870" s="237"/>
      <c r="M870" s="238" t="s">
        <v>5</v>
      </c>
      <c r="N870" s="239" t="s">
        <v>45</v>
      </c>
      <c r="O870" s="43"/>
      <c r="P870" s="186">
        <f t="shared" si="251"/>
        <v>0</v>
      </c>
      <c r="Q870" s="186">
        <v>0</v>
      </c>
      <c r="R870" s="186">
        <f t="shared" si="252"/>
        <v>0</v>
      </c>
      <c r="S870" s="186">
        <v>0</v>
      </c>
      <c r="T870" s="187">
        <f t="shared" si="253"/>
        <v>0</v>
      </c>
      <c r="AR870" s="25" t="s">
        <v>401</v>
      </c>
      <c r="AT870" s="25" t="s">
        <v>757</v>
      </c>
      <c r="AU870" s="25" t="s">
        <v>291</v>
      </c>
      <c r="AY870" s="25" t="s">
        <v>285</v>
      </c>
      <c r="BE870" s="188">
        <f t="shared" si="254"/>
        <v>0</v>
      </c>
      <c r="BF870" s="188">
        <f t="shared" si="255"/>
        <v>0</v>
      </c>
      <c r="BG870" s="188">
        <f t="shared" si="256"/>
        <v>0</v>
      </c>
      <c r="BH870" s="188">
        <f t="shared" si="257"/>
        <v>0</v>
      </c>
      <c r="BI870" s="188">
        <f t="shared" si="258"/>
        <v>0</v>
      </c>
      <c r="BJ870" s="25" t="s">
        <v>82</v>
      </c>
      <c r="BK870" s="188">
        <f t="shared" si="259"/>
        <v>0</v>
      </c>
      <c r="BL870" s="25" t="s">
        <v>337</v>
      </c>
      <c r="BM870" s="25" t="s">
        <v>2243</v>
      </c>
    </row>
    <row r="871" spans="2:65" s="1" customFormat="1" ht="20.399999999999999" customHeight="1">
      <c r="B871" s="176"/>
      <c r="C871" s="230" t="s">
        <v>2244</v>
      </c>
      <c r="D871" s="230" t="s">
        <v>757</v>
      </c>
      <c r="E871" s="231" t="s">
        <v>2245</v>
      </c>
      <c r="F871" s="232" t="s">
        <v>2246</v>
      </c>
      <c r="G871" s="233" t="s">
        <v>2247</v>
      </c>
      <c r="H871" s="234">
        <v>1</v>
      </c>
      <c r="I871" s="235"/>
      <c r="J871" s="236">
        <f t="shared" si="250"/>
        <v>0</v>
      </c>
      <c r="K871" s="403" t="s">
        <v>5588</v>
      </c>
      <c r="L871" s="237"/>
      <c r="M871" s="238" t="s">
        <v>5</v>
      </c>
      <c r="N871" s="239" t="s">
        <v>45</v>
      </c>
      <c r="O871" s="43"/>
      <c r="P871" s="186">
        <f t="shared" si="251"/>
        <v>0</v>
      </c>
      <c r="Q871" s="186">
        <v>0</v>
      </c>
      <c r="R871" s="186">
        <f t="shared" si="252"/>
        <v>0</v>
      </c>
      <c r="S871" s="186">
        <v>0</v>
      </c>
      <c r="T871" s="187">
        <f t="shared" si="253"/>
        <v>0</v>
      </c>
      <c r="AR871" s="25" t="s">
        <v>401</v>
      </c>
      <c r="AT871" s="25" t="s">
        <v>757</v>
      </c>
      <c r="AU871" s="25" t="s">
        <v>291</v>
      </c>
      <c r="AY871" s="25" t="s">
        <v>285</v>
      </c>
      <c r="BE871" s="188">
        <f t="shared" si="254"/>
        <v>0</v>
      </c>
      <c r="BF871" s="188">
        <f t="shared" si="255"/>
        <v>0</v>
      </c>
      <c r="BG871" s="188">
        <f t="shared" si="256"/>
        <v>0</v>
      </c>
      <c r="BH871" s="188">
        <f t="shared" si="257"/>
        <v>0</v>
      </c>
      <c r="BI871" s="188">
        <f t="shared" si="258"/>
        <v>0</v>
      </c>
      <c r="BJ871" s="25" t="s">
        <v>82</v>
      </c>
      <c r="BK871" s="188">
        <f t="shared" si="259"/>
        <v>0</v>
      </c>
      <c r="BL871" s="25" t="s">
        <v>337</v>
      </c>
      <c r="BM871" s="25" t="s">
        <v>2248</v>
      </c>
    </row>
    <row r="872" spans="2:65" s="1" customFormat="1" ht="20.399999999999999" customHeight="1">
      <c r="B872" s="176"/>
      <c r="C872" s="230" t="s">
        <v>2249</v>
      </c>
      <c r="D872" s="230" t="s">
        <v>757</v>
      </c>
      <c r="E872" s="231" t="s">
        <v>2250</v>
      </c>
      <c r="F872" s="232" t="s">
        <v>2251</v>
      </c>
      <c r="G872" s="233" t="s">
        <v>318</v>
      </c>
      <c r="H872" s="234">
        <v>30</v>
      </c>
      <c r="I872" s="235"/>
      <c r="J872" s="236">
        <f t="shared" si="250"/>
        <v>0</v>
      </c>
      <c r="K872" s="403" t="s">
        <v>5588</v>
      </c>
      <c r="L872" s="237"/>
      <c r="M872" s="238" t="s">
        <v>5</v>
      </c>
      <c r="N872" s="239" t="s">
        <v>45</v>
      </c>
      <c r="O872" s="43"/>
      <c r="P872" s="186">
        <f t="shared" si="251"/>
        <v>0</v>
      </c>
      <c r="Q872" s="186">
        <v>0</v>
      </c>
      <c r="R872" s="186">
        <f t="shared" si="252"/>
        <v>0</v>
      </c>
      <c r="S872" s="186">
        <v>0</v>
      </c>
      <c r="T872" s="187">
        <f t="shared" si="253"/>
        <v>0</v>
      </c>
      <c r="AR872" s="25" t="s">
        <v>401</v>
      </c>
      <c r="AT872" s="25" t="s">
        <v>757</v>
      </c>
      <c r="AU872" s="25" t="s">
        <v>291</v>
      </c>
      <c r="AY872" s="25" t="s">
        <v>285</v>
      </c>
      <c r="BE872" s="188">
        <f t="shared" si="254"/>
        <v>0</v>
      </c>
      <c r="BF872" s="188">
        <f t="shared" si="255"/>
        <v>0</v>
      </c>
      <c r="BG872" s="188">
        <f t="shared" si="256"/>
        <v>0</v>
      </c>
      <c r="BH872" s="188">
        <f t="shared" si="257"/>
        <v>0</v>
      </c>
      <c r="BI872" s="188">
        <f t="shared" si="258"/>
        <v>0</v>
      </c>
      <c r="BJ872" s="25" t="s">
        <v>82</v>
      </c>
      <c r="BK872" s="188">
        <f t="shared" si="259"/>
        <v>0</v>
      </c>
      <c r="BL872" s="25" t="s">
        <v>337</v>
      </c>
      <c r="BM872" s="25" t="s">
        <v>2252</v>
      </c>
    </row>
    <row r="873" spans="2:65" s="1" customFormat="1" ht="20.399999999999999" customHeight="1">
      <c r="B873" s="176"/>
      <c r="C873" s="230" t="s">
        <v>2253</v>
      </c>
      <c r="D873" s="230" t="s">
        <v>757</v>
      </c>
      <c r="E873" s="231" t="s">
        <v>2254</v>
      </c>
      <c r="F873" s="232" t="s">
        <v>2255</v>
      </c>
      <c r="G873" s="233" t="s">
        <v>494</v>
      </c>
      <c r="H873" s="234">
        <v>18</v>
      </c>
      <c r="I873" s="235"/>
      <c r="J873" s="236">
        <f t="shared" si="250"/>
        <v>0</v>
      </c>
      <c r="K873" s="403" t="s">
        <v>5588</v>
      </c>
      <c r="L873" s="237"/>
      <c r="M873" s="238" t="s">
        <v>5</v>
      </c>
      <c r="N873" s="239" t="s">
        <v>45</v>
      </c>
      <c r="O873" s="43"/>
      <c r="P873" s="186">
        <f t="shared" si="251"/>
        <v>0</v>
      </c>
      <c r="Q873" s="186">
        <v>0</v>
      </c>
      <c r="R873" s="186">
        <f t="shared" si="252"/>
        <v>0</v>
      </c>
      <c r="S873" s="186">
        <v>0</v>
      </c>
      <c r="T873" s="187">
        <f t="shared" si="253"/>
        <v>0</v>
      </c>
      <c r="AR873" s="25" t="s">
        <v>401</v>
      </c>
      <c r="AT873" s="25" t="s">
        <v>757</v>
      </c>
      <c r="AU873" s="25" t="s">
        <v>291</v>
      </c>
      <c r="AY873" s="25" t="s">
        <v>285</v>
      </c>
      <c r="BE873" s="188">
        <f t="shared" si="254"/>
        <v>0</v>
      </c>
      <c r="BF873" s="188">
        <f t="shared" si="255"/>
        <v>0</v>
      </c>
      <c r="BG873" s="188">
        <f t="shared" si="256"/>
        <v>0</v>
      </c>
      <c r="BH873" s="188">
        <f t="shared" si="257"/>
        <v>0</v>
      </c>
      <c r="BI873" s="188">
        <f t="shared" si="258"/>
        <v>0</v>
      </c>
      <c r="BJ873" s="25" t="s">
        <v>82</v>
      </c>
      <c r="BK873" s="188">
        <f t="shared" si="259"/>
        <v>0</v>
      </c>
      <c r="BL873" s="25" t="s">
        <v>337</v>
      </c>
      <c r="BM873" s="25" t="s">
        <v>2256</v>
      </c>
    </row>
    <row r="874" spans="2:65" s="1" customFormat="1" ht="20.399999999999999" customHeight="1">
      <c r="B874" s="176"/>
      <c r="C874" s="230" t="s">
        <v>2257</v>
      </c>
      <c r="D874" s="230" t="s">
        <v>757</v>
      </c>
      <c r="E874" s="231" t="s">
        <v>2258</v>
      </c>
      <c r="F874" s="232" t="s">
        <v>2259</v>
      </c>
      <c r="G874" s="233" t="s">
        <v>494</v>
      </c>
      <c r="H874" s="234">
        <v>30</v>
      </c>
      <c r="I874" s="235"/>
      <c r="J874" s="236">
        <f t="shared" si="250"/>
        <v>0</v>
      </c>
      <c r="K874" s="403" t="s">
        <v>5588</v>
      </c>
      <c r="L874" s="237"/>
      <c r="M874" s="238" t="s">
        <v>5</v>
      </c>
      <c r="N874" s="239" t="s">
        <v>45</v>
      </c>
      <c r="O874" s="43"/>
      <c r="P874" s="186">
        <f t="shared" si="251"/>
        <v>0</v>
      </c>
      <c r="Q874" s="186">
        <v>0</v>
      </c>
      <c r="R874" s="186">
        <f t="shared" si="252"/>
        <v>0</v>
      </c>
      <c r="S874" s="186">
        <v>0</v>
      </c>
      <c r="T874" s="187">
        <f t="shared" si="253"/>
        <v>0</v>
      </c>
      <c r="AR874" s="25" t="s">
        <v>401</v>
      </c>
      <c r="AT874" s="25" t="s">
        <v>757</v>
      </c>
      <c r="AU874" s="25" t="s">
        <v>291</v>
      </c>
      <c r="AY874" s="25" t="s">
        <v>285</v>
      </c>
      <c r="BE874" s="188">
        <f t="shared" si="254"/>
        <v>0</v>
      </c>
      <c r="BF874" s="188">
        <f t="shared" si="255"/>
        <v>0</v>
      </c>
      <c r="BG874" s="188">
        <f t="shared" si="256"/>
        <v>0</v>
      </c>
      <c r="BH874" s="188">
        <f t="shared" si="257"/>
        <v>0</v>
      </c>
      <c r="BI874" s="188">
        <f t="shared" si="258"/>
        <v>0</v>
      </c>
      <c r="BJ874" s="25" t="s">
        <v>82</v>
      </c>
      <c r="BK874" s="188">
        <f t="shared" si="259"/>
        <v>0</v>
      </c>
      <c r="BL874" s="25" t="s">
        <v>337</v>
      </c>
      <c r="BM874" s="25" t="s">
        <v>2260</v>
      </c>
    </row>
    <row r="875" spans="2:65" s="1" customFormat="1" ht="20.399999999999999" customHeight="1">
      <c r="B875" s="176"/>
      <c r="C875" s="230" t="s">
        <v>2261</v>
      </c>
      <c r="D875" s="230" t="s">
        <v>757</v>
      </c>
      <c r="E875" s="231" t="s">
        <v>2262</v>
      </c>
      <c r="F875" s="232" t="s">
        <v>2263</v>
      </c>
      <c r="G875" s="233" t="s">
        <v>494</v>
      </c>
      <c r="H875" s="234">
        <v>4</v>
      </c>
      <c r="I875" s="235"/>
      <c r="J875" s="236">
        <f t="shared" si="250"/>
        <v>0</v>
      </c>
      <c r="K875" s="403" t="s">
        <v>5588</v>
      </c>
      <c r="L875" s="237"/>
      <c r="M875" s="238" t="s">
        <v>5</v>
      </c>
      <c r="N875" s="239" t="s">
        <v>45</v>
      </c>
      <c r="O875" s="43"/>
      <c r="P875" s="186">
        <f t="shared" si="251"/>
        <v>0</v>
      </c>
      <c r="Q875" s="186">
        <v>0</v>
      </c>
      <c r="R875" s="186">
        <f t="shared" si="252"/>
        <v>0</v>
      </c>
      <c r="S875" s="186">
        <v>0</v>
      </c>
      <c r="T875" s="187">
        <f t="shared" si="253"/>
        <v>0</v>
      </c>
      <c r="AR875" s="25" t="s">
        <v>401</v>
      </c>
      <c r="AT875" s="25" t="s">
        <v>757</v>
      </c>
      <c r="AU875" s="25" t="s">
        <v>291</v>
      </c>
      <c r="AY875" s="25" t="s">
        <v>285</v>
      </c>
      <c r="BE875" s="188">
        <f t="shared" si="254"/>
        <v>0</v>
      </c>
      <c r="BF875" s="188">
        <f t="shared" si="255"/>
        <v>0</v>
      </c>
      <c r="BG875" s="188">
        <f t="shared" si="256"/>
        <v>0</v>
      </c>
      <c r="BH875" s="188">
        <f t="shared" si="257"/>
        <v>0</v>
      </c>
      <c r="BI875" s="188">
        <f t="shared" si="258"/>
        <v>0</v>
      </c>
      <c r="BJ875" s="25" t="s">
        <v>82</v>
      </c>
      <c r="BK875" s="188">
        <f t="shared" si="259"/>
        <v>0</v>
      </c>
      <c r="BL875" s="25" t="s">
        <v>337</v>
      </c>
      <c r="BM875" s="25" t="s">
        <v>2264</v>
      </c>
    </row>
    <row r="876" spans="2:65" s="1" customFormat="1" ht="20.399999999999999" customHeight="1">
      <c r="B876" s="176"/>
      <c r="C876" s="230" t="s">
        <v>2265</v>
      </c>
      <c r="D876" s="230" t="s">
        <v>757</v>
      </c>
      <c r="E876" s="231" t="s">
        <v>2266</v>
      </c>
      <c r="F876" s="232" t="s">
        <v>2267</v>
      </c>
      <c r="G876" s="233" t="s">
        <v>2268</v>
      </c>
      <c r="H876" s="234">
        <v>150</v>
      </c>
      <c r="I876" s="235"/>
      <c r="J876" s="236">
        <f t="shared" si="250"/>
        <v>0</v>
      </c>
      <c r="K876" s="403" t="s">
        <v>5588</v>
      </c>
      <c r="L876" s="237"/>
      <c r="M876" s="238" t="s">
        <v>5</v>
      </c>
      <c r="N876" s="239" t="s">
        <v>45</v>
      </c>
      <c r="O876" s="43"/>
      <c r="P876" s="186">
        <f t="shared" si="251"/>
        <v>0</v>
      </c>
      <c r="Q876" s="186">
        <v>0</v>
      </c>
      <c r="R876" s="186">
        <f t="shared" si="252"/>
        <v>0</v>
      </c>
      <c r="S876" s="186">
        <v>0</v>
      </c>
      <c r="T876" s="187">
        <f t="shared" si="253"/>
        <v>0</v>
      </c>
      <c r="AR876" s="25" t="s">
        <v>401</v>
      </c>
      <c r="AT876" s="25" t="s">
        <v>757</v>
      </c>
      <c r="AU876" s="25" t="s">
        <v>291</v>
      </c>
      <c r="AY876" s="25" t="s">
        <v>285</v>
      </c>
      <c r="BE876" s="188">
        <f t="shared" si="254"/>
        <v>0</v>
      </c>
      <c r="BF876" s="188">
        <f t="shared" si="255"/>
        <v>0</v>
      </c>
      <c r="BG876" s="188">
        <f t="shared" si="256"/>
        <v>0</v>
      </c>
      <c r="BH876" s="188">
        <f t="shared" si="257"/>
        <v>0</v>
      </c>
      <c r="BI876" s="188">
        <f t="shared" si="258"/>
        <v>0</v>
      </c>
      <c r="BJ876" s="25" t="s">
        <v>82</v>
      </c>
      <c r="BK876" s="188">
        <f t="shared" si="259"/>
        <v>0</v>
      </c>
      <c r="BL876" s="25" t="s">
        <v>337</v>
      </c>
      <c r="BM876" s="25" t="s">
        <v>2269</v>
      </c>
    </row>
    <row r="877" spans="2:65" s="1" customFormat="1" ht="20.399999999999999" customHeight="1">
      <c r="B877" s="176"/>
      <c r="C877" s="230" t="s">
        <v>2270</v>
      </c>
      <c r="D877" s="230" t="s">
        <v>757</v>
      </c>
      <c r="E877" s="231" t="s">
        <v>2271</v>
      </c>
      <c r="F877" s="232" t="s">
        <v>2272</v>
      </c>
      <c r="G877" s="233" t="s">
        <v>318</v>
      </c>
      <c r="H877" s="234">
        <v>2000</v>
      </c>
      <c r="I877" s="235"/>
      <c r="J877" s="236">
        <f t="shared" si="250"/>
        <v>0</v>
      </c>
      <c r="K877" s="403" t="s">
        <v>5588</v>
      </c>
      <c r="L877" s="237"/>
      <c r="M877" s="238" t="s">
        <v>5</v>
      </c>
      <c r="N877" s="239" t="s">
        <v>45</v>
      </c>
      <c r="O877" s="43"/>
      <c r="P877" s="186">
        <f t="shared" si="251"/>
        <v>0</v>
      </c>
      <c r="Q877" s="186">
        <v>0</v>
      </c>
      <c r="R877" s="186">
        <f t="shared" si="252"/>
        <v>0</v>
      </c>
      <c r="S877" s="186">
        <v>0</v>
      </c>
      <c r="T877" s="187">
        <f t="shared" si="253"/>
        <v>0</v>
      </c>
      <c r="AR877" s="25" t="s">
        <v>401</v>
      </c>
      <c r="AT877" s="25" t="s">
        <v>757</v>
      </c>
      <c r="AU877" s="25" t="s">
        <v>291</v>
      </c>
      <c r="AY877" s="25" t="s">
        <v>285</v>
      </c>
      <c r="BE877" s="188">
        <f t="shared" si="254"/>
        <v>0</v>
      </c>
      <c r="BF877" s="188">
        <f t="shared" si="255"/>
        <v>0</v>
      </c>
      <c r="BG877" s="188">
        <f t="shared" si="256"/>
        <v>0</v>
      </c>
      <c r="BH877" s="188">
        <f t="shared" si="257"/>
        <v>0</v>
      </c>
      <c r="BI877" s="188">
        <f t="shared" si="258"/>
        <v>0</v>
      </c>
      <c r="BJ877" s="25" t="s">
        <v>82</v>
      </c>
      <c r="BK877" s="188">
        <f t="shared" si="259"/>
        <v>0</v>
      </c>
      <c r="BL877" s="25" t="s">
        <v>337</v>
      </c>
      <c r="BM877" s="25" t="s">
        <v>2273</v>
      </c>
    </row>
    <row r="878" spans="2:65" s="1" customFormat="1" ht="20.399999999999999" customHeight="1">
      <c r="B878" s="176"/>
      <c r="C878" s="230" t="s">
        <v>2274</v>
      </c>
      <c r="D878" s="230" t="s">
        <v>757</v>
      </c>
      <c r="E878" s="231" t="s">
        <v>2275</v>
      </c>
      <c r="F878" s="232" t="s">
        <v>2276</v>
      </c>
      <c r="G878" s="233" t="s">
        <v>318</v>
      </c>
      <c r="H878" s="234">
        <v>630</v>
      </c>
      <c r="I878" s="235"/>
      <c r="J878" s="236">
        <f t="shared" si="250"/>
        <v>0</v>
      </c>
      <c r="K878" s="403" t="s">
        <v>5588</v>
      </c>
      <c r="L878" s="237"/>
      <c r="M878" s="238" t="s">
        <v>5</v>
      </c>
      <c r="N878" s="239" t="s">
        <v>45</v>
      </c>
      <c r="O878" s="43"/>
      <c r="P878" s="186">
        <f t="shared" si="251"/>
        <v>0</v>
      </c>
      <c r="Q878" s="186">
        <v>0</v>
      </c>
      <c r="R878" s="186">
        <f t="shared" si="252"/>
        <v>0</v>
      </c>
      <c r="S878" s="186">
        <v>0</v>
      </c>
      <c r="T878" s="187">
        <f t="shared" si="253"/>
        <v>0</v>
      </c>
      <c r="AR878" s="25" t="s">
        <v>401</v>
      </c>
      <c r="AT878" s="25" t="s">
        <v>757</v>
      </c>
      <c r="AU878" s="25" t="s">
        <v>291</v>
      </c>
      <c r="AY878" s="25" t="s">
        <v>285</v>
      </c>
      <c r="BE878" s="188">
        <f t="shared" si="254"/>
        <v>0</v>
      </c>
      <c r="BF878" s="188">
        <f t="shared" si="255"/>
        <v>0</v>
      </c>
      <c r="BG878" s="188">
        <f t="shared" si="256"/>
        <v>0</v>
      </c>
      <c r="BH878" s="188">
        <f t="shared" si="257"/>
        <v>0</v>
      </c>
      <c r="BI878" s="188">
        <f t="shared" si="258"/>
        <v>0</v>
      </c>
      <c r="BJ878" s="25" t="s">
        <v>82</v>
      </c>
      <c r="BK878" s="188">
        <f t="shared" si="259"/>
        <v>0</v>
      </c>
      <c r="BL878" s="25" t="s">
        <v>337</v>
      </c>
      <c r="BM878" s="25" t="s">
        <v>2277</v>
      </c>
    </row>
    <row r="879" spans="2:65" s="1" customFormat="1" ht="20.399999999999999" customHeight="1">
      <c r="B879" s="176"/>
      <c r="C879" s="230" t="s">
        <v>2278</v>
      </c>
      <c r="D879" s="230" t="s">
        <v>757</v>
      </c>
      <c r="E879" s="231" t="s">
        <v>2279</v>
      </c>
      <c r="F879" s="232" t="s">
        <v>2280</v>
      </c>
      <c r="G879" s="233" t="s">
        <v>318</v>
      </c>
      <c r="H879" s="234">
        <v>70</v>
      </c>
      <c r="I879" s="235"/>
      <c r="J879" s="236">
        <f t="shared" si="250"/>
        <v>0</v>
      </c>
      <c r="K879" s="403" t="s">
        <v>5588</v>
      </c>
      <c r="L879" s="237"/>
      <c r="M879" s="238" t="s">
        <v>5</v>
      </c>
      <c r="N879" s="239" t="s">
        <v>45</v>
      </c>
      <c r="O879" s="43"/>
      <c r="P879" s="186">
        <f t="shared" si="251"/>
        <v>0</v>
      </c>
      <c r="Q879" s="186">
        <v>0</v>
      </c>
      <c r="R879" s="186">
        <f t="shared" si="252"/>
        <v>0</v>
      </c>
      <c r="S879" s="186">
        <v>0</v>
      </c>
      <c r="T879" s="187">
        <f t="shared" si="253"/>
        <v>0</v>
      </c>
      <c r="AR879" s="25" t="s">
        <v>401</v>
      </c>
      <c r="AT879" s="25" t="s">
        <v>757</v>
      </c>
      <c r="AU879" s="25" t="s">
        <v>291</v>
      </c>
      <c r="AY879" s="25" t="s">
        <v>285</v>
      </c>
      <c r="BE879" s="188">
        <f t="shared" si="254"/>
        <v>0</v>
      </c>
      <c r="BF879" s="188">
        <f t="shared" si="255"/>
        <v>0</v>
      </c>
      <c r="BG879" s="188">
        <f t="shared" si="256"/>
        <v>0</v>
      </c>
      <c r="BH879" s="188">
        <f t="shared" si="257"/>
        <v>0</v>
      </c>
      <c r="BI879" s="188">
        <f t="shared" si="258"/>
        <v>0</v>
      </c>
      <c r="BJ879" s="25" t="s">
        <v>82</v>
      </c>
      <c r="BK879" s="188">
        <f t="shared" si="259"/>
        <v>0</v>
      </c>
      <c r="BL879" s="25" t="s">
        <v>337</v>
      </c>
      <c r="BM879" s="25" t="s">
        <v>2281</v>
      </c>
    </row>
    <row r="880" spans="2:65" s="1" customFormat="1" ht="20.399999999999999" customHeight="1">
      <c r="B880" s="176"/>
      <c r="C880" s="230" t="s">
        <v>2282</v>
      </c>
      <c r="D880" s="230" t="s">
        <v>757</v>
      </c>
      <c r="E880" s="231" t="s">
        <v>2283</v>
      </c>
      <c r="F880" s="232" t="s">
        <v>2284</v>
      </c>
      <c r="G880" s="233" t="s">
        <v>318</v>
      </c>
      <c r="H880" s="234">
        <v>25</v>
      </c>
      <c r="I880" s="235"/>
      <c r="J880" s="236">
        <f t="shared" si="250"/>
        <v>0</v>
      </c>
      <c r="K880" s="403" t="s">
        <v>5588</v>
      </c>
      <c r="L880" s="237"/>
      <c r="M880" s="238" t="s">
        <v>5</v>
      </c>
      <c r="N880" s="239" t="s">
        <v>45</v>
      </c>
      <c r="O880" s="43"/>
      <c r="P880" s="186">
        <f t="shared" si="251"/>
        <v>0</v>
      </c>
      <c r="Q880" s="186">
        <v>0</v>
      </c>
      <c r="R880" s="186">
        <f t="shared" si="252"/>
        <v>0</v>
      </c>
      <c r="S880" s="186">
        <v>0</v>
      </c>
      <c r="T880" s="187">
        <f t="shared" si="253"/>
        <v>0</v>
      </c>
      <c r="AR880" s="25" t="s">
        <v>401</v>
      </c>
      <c r="AT880" s="25" t="s">
        <v>757</v>
      </c>
      <c r="AU880" s="25" t="s">
        <v>291</v>
      </c>
      <c r="AY880" s="25" t="s">
        <v>285</v>
      </c>
      <c r="BE880" s="188">
        <f t="shared" si="254"/>
        <v>0</v>
      </c>
      <c r="BF880" s="188">
        <f t="shared" si="255"/>
        <v>0</v>
      </c>
      <c r="BG880" s="188">
        <f t="shared" si="256"/>
        <v>0</v>
      </c>
      <c r="BH880" s="188">
        <f t="shared" si="257"/>
        <v>0</v>
      </c>
      <c r="BI880" s="188">
        <f t="shared" si="258"/>
        <v>0</v>
      </c>
      <c r="BJ880" s="25" t="s">
        <v>82</v>
      </c>
      <c r="BK880" s="188">
        <f t="shared" si="259"/>
        <v>0</v>
      </c>
      <c r="BL880" s="25" t="s">
        <v>337</v>
      </c>
      <c r="BM880" s="25" t="s">
        <v>2285</v>
      </c>
    </row>
    <row r="881" spans="2:65" s="1" customFormat="1" ht="20.399999999999999" customHeight="1">
      <c r="B881" s="176"/>
      <c r="C881" s="230" t="s">
        <v>2286</v>
      </c>
      <c r="D881" s="230" t="s">
        <v>757</v>
      </c>
      <c r="E881" s="231" t="s">
        <v>2287</v>
      </c>
      <c r="F881" s="232" t="s">
        <v>2288</v>
      </c>
      <c r="G881" s="233" t="s">
        <v>494</v>
      </c>
      <c r="H881" s="234">
        <v>35</v>
      </c>
      <c r="I881" s="235"/>
      <c r="J881" s="236">
        <f t="shared" si="250"/>
        <v>0</v>
      </c>
      <c r="K881" s="403" t="s">
        <v>5588</v>
      </c>
      <c r="L881" s="237"/>
      <c r="M881" s="238" t="s">
        <v>5</v>
      </c>
      <c r="N881" s="239" t="s">
        <v>45</v>
      </c>
      <c r="O881" s="43"/>
      <c r="P881" s="186">
        <f t="shared" si="251"/>
        <v>0</v>
      </c>
      <c r="Q881" s="186">
        <v>0</v>
      </c>
      <c r="R881" s="186">
        <f t="shared" si="252"/>
        <v>0</v>
      </c>
      <c r="S881" s="186">
        <v>0</v>
      </c>
      <c r="T881" s="187">
        <f t="shared" si="253"/>
        <v>0</v>
      </c>
      <c r="AR881" s="25" t="s">
        <v>401</v>
      </c>
      <c r="AT881" s="25" t="s">
        <v>757</v>
      </c>
      <c r="AU881" s="25" t="s">
        <v>291</v>
      </c>
      <c r="AY881" s="25" t="s">
        <v>285</v>
      </c>
      <c r="BE881" s="188">
        <f t="shared" si="254"/>
        <v>0</v>
      </c>
      <c r="BF881" s="188">
        <f t="shared" si="255"/>
        <v>0</v>
      </c>
      <c r="BG881" s="188">
        <f t="shared" si="256"/>
        <v>0</v>
      </c>
      <c r="BH881" s="188">
        <f t="shared" si="257"/>
        <v>0</v>
      </c>
      <c r="BI881" s="188">
        <f t="shared" si="258"/>
        <v>0</v>
      </c>
      <c r="BJ881" s="25" t="s">
        <v>82</v>
      </c>
      <c r="BK881" s="188">
        <f t="shared" si="259"/>
        <v>0</v>
      </c>
      <c r="BL881" s="25" t="s">
        <v>337</v>
      </c>
      <c r="BM881" s="25" t="s">
        <v>2289</v>
      </c>
    </row>
    <row r="882" spans="2:65" s="1" customFormat="1" ht="20.399999999999999" customHeight="1">
      <c r="B882" s="176"/>
      <c r="C882" s="230" t="s">
        <v>2290</v>
      </c>
      <c r="D882" s="230" t="s">
        <v>757</v>
      </c>
      <c r="E882" s="231" t="s">
        <v>2291</v>
      </c>
      <c r="F882" s="232" t="s">
        <v>2292</v>
      </c>
      <c r="G882" s="233" t="s">
        <v>494</v>
      </c>
      <c r="H882" s="234">
        <v>325</v>
      </c>
      <c r="I882" s="235"/>
      <c r="J882" s="236">
        <f t="shared" si="250"/>
        <v>0</v>
      </c>
      <c r="K882" s="403" t="s">
        <v>5588</v>
      </c>
      <c r="L882" s="237"/>
      <c r="M882" s="238" t="s">
        <v>5</v>
      </c>
      <c r="N882" s="239" t="s">
        <v>45</v>
      </c>
      <c r="O882" s="43"/>
      <c r="P882" s="186">
        <f t="shared" si="251"/>
        <v>0</v>
      </c>
      <c r="Q882" s="186">
        <v>0</v>
      </c>
      <c r="R882" s="186">
        <f t="shared" si="252"/>
        <v>0</v>
      </c>
      <c r="S882" s="186">
        <v>0</v>
      </c>
      <c r="T882" s="187">
        <f t="shared" si="253"/>
        <v>0</v>
      </c>
      <c r="AR882" s="25" t="s">
        <v>401</v>
      </c>
      <c r="AT882" s="25" t="s">
        <v>757</v>
      </c>
      <c r="AU882" s="25" t="s">
        <v>291</v>
      </c>
      <c r="AY882" s="25" t="s">
        <v>285</v>
      </c>
      <c r="BE882" s="188">
        <f t="shared" si="254"/>
        <v>0</v>
      </c>
      <c r="BF882" s="188">
        <f t="shared" si="255"/>
        <v>0</v>
      </c>
      <c r="BG882" s="188">
        <f t="shared" si="256"/>
        <v>0</v>
      </c>
      <c r="BH882" s="188">
        <f t="shared" si="257"/>
        <v>0</v>
      </c>
      <c r="BI882" s="188">
        <f t="shared" si="258"/>
        <v>0</v>
      </c>
      <c r="BJ882" s="25" t="s">
        <v>82</v>
      </c>
      <c r="BK882" s="188">
        <f t="shared" si="259"/>
        <v>0</v>
      </c>
      <c r="BL882" s="25" t="s">
        <v>337</v>
      </c>
      <c r="BM882" s="25" t="s">
        <v>2293</v>
      </c>
    </row>
    <row r="883" spans="2:65" s="1" customFormat="1" ht="20.399999999999999" customHeight="1">
      <c r="B883" s="176"/>
      <c r="C883" s="230" t="s">
        <v>2294</v>
      </c>
      <c r="D883" s="230" t="s">
        <v>757</v>
      </c>
      <c r="E883" s="231" t="s">
        <v>2295</v>
      </c>
      <c r="F883" s="232" t="s">
        <v>2296</v>
      </c>
      <c r="G883" s="233" t="s">
        <v>494</v>
      </c>
      <c r="H883" s="234">
        <v>1</v>
      </c>
      <c r="I883" s="235"/>
      <c r="J883" s="236">
        <f t="shared" si="250"/>
        <v>0</v>
      </c>
      <c r="K883" s="403" t="s">
        <v>5588</v>
      </c>
      <c r="L883" s="237"/>
      <c r="M883" s="238" t="s">
        <v>5</v>
      </c>
      <c r="N883" s="239" t="s">
        <v>45</v>
      </c>
      <c r="O883" s="43"/>
      <c r="P883" s="186">
        <f t="shared" si="251"/>
        <v>0</v>
      </c>
      <c r="Q883" s="186">
        <v>0</v>
      </c>
      <c r="R883" s="186">
        <f t="shared" si="252"/>
        <v>0</v>
      </c>
      <c r="S883" s="186">
        <v>0</v>
      </c>
      <c r="T883" s="187">
        <f t="shared" si="253"/>
        <v>0</v>
      </c>
      <c r="AR883" s="25" t="s">
        <v>401</v>
      </c>
      <c r="AT883" s="25" t="s">
        <v>757</v>
      </c>
      <c r="AU883" s="25" t="s">
        <v>291</v>
      </c>
      <c r="AY883" s="25" t="s">
        <v>285</v>
      </c>
      <c r="BE883" s="188">
        <f t="shared" si="254"/>
        <v>0</v>
      </c>
      <c r="BF883" s="188">
        <f t="shared" si="255"/>
        <v>0</v>
      </c>
      <c r="BG883" s="188">
        <f t="shared" si="256"/>
        <v>0</v>
      </c>
      <c r="BH883" s="188">
        <f t="shared" si="257"/>
        <v>0</v>
      </c>
      <c r="BI883" s="188">
        <f t="shared" si="258"/>
        <v>0</v>
      </c>
      <c r="BJ883" s="25" t="s">
        <v>82</v>
      </c>
      <c r="BK883" s="188">
        <f t="shared" si="259"/>
        <v>0</v>
      </c>
      <c r="BL883" s="25" t="s">
        <v>337</v>
      </c>
      <c r="BM883" s="25" t="s">
        <v>2297</v>
      </c>
    </row>
    <row r="884" spans="2:65" s="1" customFormat="1" ht="20.399999999999999" customHeight="1">
      <c r="B884" s="176"/>
      <c r="C884" s="230" t="s">
        <v>2298</v>
      </c>
      <c r="D884" s="230" t="s">
        <v>757</v>
      </c>
      <c r="E884" s="231" t="s">
        <v>2299</v>
      </c>
      <c r="F884" s="232" t="s">
        <v>2300</v>
      </c>
      <c r="G884" s="233" t="s">
        <v>494</v>
      </c>
      <c r="H884" s="234">
        <v>57</v>
      </c>
      <c r="I884" s="235"/>
      <c r="J884" s="236">
        <f t="shared" si="250"/>
        <v>0</v>
      </c>
      <c r="K884" s="403" t="s">
        <v>5588</v>
      </c>
      <c r="L884" s="237"/>
      <c r="M884" s="238" t="s">
        <v>5</v>
      </c>
      <c r="N884" s="239" t="s">
        <v>45</v>
      </c>
      <c r="O884" s="43"/>
      <c r="P884" s="186">
        <f t="shared" si="251"/>
        <v>0</v>
      </c>
      <c r="Q884" s="186">
        <v>0</v>
      </c>
      <c r="R884" s="186">
        <f t="shared" si="252"/>
        <v>0</v>
      </c>
      <c r="S884" s="186">
        <v>0</v>
      </c>
      <c r="T884" s="187">
        <f t="shared" si="253"/>
        <v>0</v>
      </c>
      <c r="AR884" s="25" t="s">
        <v>401</v>
      </c>
      <c r="AT884" s="25" t="s">
        <v>757</v>
      </c>
      <c r="AU884" s="25" t="s">
        <v>291</v>
      </c>
      <c r="AY884" s="25" t="s">
        <v>285</v>
      </c>
      <c r="BE884" s="188">
        <f t="shared" si="254"/>
        <v>0</v>
      </c>
      <c r="BF884" s="188">
        <f t="shared" si="255"/>
        <v>0</v>
      </c>
      <c r="BG884" s="188">
        <f t="shared" si="256"/>
        <v>0</v>
      </c>
      <c r="BH884" s="188">
        <f t="shared" si="257"/>
        <v>0</v>
      </c>
      <c r="BI884" s="188">
        <f t="shared" si="258"/>
        <v>0</v>
      </c>
      <c r="BJ884" s="25" t="s">
        <v>82</v>
      </c>
      <c r="BK884" s="188">
        <f t="shared" si="259"/>
        <v>0</v>
      </c>
      <c r="BL884" s="25" t="s">
        <v>337</v>
      </c>
      <c r="BM884" s="25" t="s">
        <v>2301</v>
      </c>
    </row>
    <row r="885" spans="2:65" s="1" customFormat="1" ht="20.399999999999999" customHeight="1">
      <c r="B885" s="176"/>
      <c r="C885" s="230" t="s">
        <v>2302</v>
      </c>
      <c r="D885" s="230" t="s">
        <v>757</v>
      </c>
      <c r="E885" s="231" t="s">
        <v>2303</v>
      </c>
      <c r="F885" s="232" t="s">
        <v>2304</v>
      </c>
      <c r="G885" s="233" t="s">
        <v>494</v>
      </c>
      <c r="H885" s="234">
        <v>160</v>
      </c>
      <c r="I885" s="235"/>
      <c r="J885" s="236">
        <f t="shared" si="250"/>
        <v>0</v>
      </c>
      <c r="K885" s="403" t="s">
        <v>5588</v>
      </c>
      <c r="L885" s="237"/>
      <c r="M885" s="238" t="s">
        <v>5</v>
      </c>
      <c r="N885" s="239" t="s">
        <v>45</v>
      </c>
      <c r="O885" s="43"/>
      <c r="P885" s="186">
        <f t="shared" si="251"/>
        <v>0</v>
      </c>
      <c r="Q885" s="186">
        <v>0</v>
      </c>
      <c r="R885" s="186">
        <f t="shared" si="252"/>
        <v>0</v>
      </c>
      <c r="S885" s="186">
        <v>0</v>
      </c>
      <c r="T885" s="187">
        <f t="shared" si="253"/>
        <v>0</v>
      </c>
      <c r="AR885" s="25" t="s">
        <v>401</v>
      </c>
      <c r="AT885" s="25" t="s">
        <v>757</v>
      </c>
      <c r="AU885" s="25" t="s">
        <v>291</v>
      </c>
      <c r="AY885" s="25" t="s">
        <v>285</v>
      </c>
      <c r="BE885" s="188">
        <f t="shared" si="254"/>
        <v>0</v>
      </c>
      <c r="BF885" s="188">
        <f t="shared" si="255"/>
        <v>0</v>
      </c>
      <c r="BG885" s="188">
        <f t="shared" si="256"/>
        <v>0</v>
      </c>
      <c r="BH885" s="188">
        <f t="shared" si="257"/>
        <v>0</v>
      </c>
      <c r="BI885" s="188">
        <f t="shared" si="258"/>
        <v>0</v>
      </c>
      <c r="BJ885" s="25" t="s">
        <v>82</v>
      </c>
      <c r="BK885" s="188">
        <f t="shared" si="259"/>
        <v>0</v>
      </c>
      <c r="BL885" s="25" t="s">
        <v>337</v>
      </c>
      <c r="BM885" s="25" t="s">
        <v>2305</v>
      </c>
    </row>
    <row r="886" spans="2:65" s="1" customFormat="1" ht="20.399999999999999" customHeight="1">
      <c r="B886" s="176"/>
      <c r="C886" s="230" t="s">
        <v>2306</v>
      </c>
      <c r="D886" s="230" t="s">
        <v>757</v>
      </c>
      <c r="E886" s="231" t="s">
        <v>2307</v>
      </c>
      <c r="F886" s="232" t="s">
        <v>2308</v>
      </c>
      <c r="G886" s="233" t="s">
        <v>494</v>
      </c>
      <c r="H886" s="234">
        <v>40</v>
      </c>
      <c r="I886" s="235"/>
      <c r="J886" s="236">
        <f t="shared" si="250"/>
        <v>0</v>
      </c>
      <c r="K886" s="403" t="s">
        <v>5588</v>
      </c>
      <c r="L886" s="237"/>
      <c r="M886" s="238" t="s">
        <v>5</v>
      </c>
      <c r="N886" s="239" t="s">
        <v>45</v>
      </c>
      <c r="O886" s="43"/>
      <c r="P886" s="186">
        <f t="shared" si="251"/>
        <v>0</v>
      </c>
      <c r="Q886" s="186">
        <v>0</v>
      </c>
      <c r="R886" s="186">
        <f t="shared" si="252"/>
        <v>0</v>
      </c>
      <c r="S886" s="186">
        <v>0</v>
      </c>
      <c r="T886" s="187">
        <f t="shared" si="253"/>
        <v>0</v>
      </c>
      <c r="AR886" s="25" t="s">
        <v>401</v>
      </c>
      <c r="AT886" s="25" t="s">
        <v>757</v>
      </c>
      <c r="AU886" s="25" t="s">
        <v>291</v>
      </c>
      <c r="AY886" s="25" t="s">
        <v>285</v>
      </c>
      <c r="BE886" s="188">
        <f t="shared" si="254"/>
        <v>0</v>
      </c>
      <c r="BF886" s="188">
        <f t="shared" si="255"/>
        <v>0</v>
      </c>
      <c r="BG886" s="188">
        <f t="shared" si="256"/>
        <v>0</v>
      </c>
      <c r="BH886" s="188">
        <f t="shared" si="257"/>
        <v>0</v>
      </c>
      <c r="BI886" s="188">
        <f t="shared" si="258"/>
        <v>0</v>
      </c>
      <c r="BJ886" s="25" t="s">
        <v>82</v>
      </c>
      <c r="BK886" s="188">
        <f t="shared" si="259"/>
        <v>0</v>
      </c>
      <c r="BL886" s="25" t="s">
        <v>337</v>
      </c>
      <c r="BM886" s="25" t="s">
        <v>2309</v>
      </c>
    </row>
    <row r="887" spans="2:65" s="1" customFormat="1" ht="20.399999999999999" customHeight="1">
      <c r="B887" s="176"/>
      <c r="C887" s="230" t="s">
        <v>2310</v>
      </c>
      <c r="D887" s="230" t="s">
        <v>757</v>
      </c>
      <c r="E887" s="231" t="s">
        <v>2311</v>
      </c>
      <c r="F887" s="232" t="s">
        <v>2312</v>
      </c>
      <c r="G887" s="233" t="s">
        <v>494</v>
      </c>
      <c r="H887" s="234">
        <v>380</v>
      </c>
      <c r="I887" s="235"/>
      <c r="J887" s="236">
        <f t="shared" si="250"/>
        <v>0</v>
      </c>
      <c r="K887" s="403" t="s">
        <v>5588</v>
      </c>
      <c r="L887" s="237"/>
      <c r="M887" s="238" t="s">
        <v>5</v>
      </c>
      <c r="N887" s="239" t="s">
        <v>45</v>
      </c>
      <c r="O887" s="43"/>
      <c r="P887" s="186">
        <f t="shared" si="251"/>
        <v>0</v>
      </c>
      <c r="Q887" s="186">
        <v>0</v>
      </c>
      <c r="R887" s="186">
        <f t="shared" si="252"/>
        <v>0</v>
      </c>
      <c r="S887" s="186">
        <v>0</v>
      </c>
      <c r="T887" s="187">
        <f t="shared" si="253"/>
        <v>0</v>
      </c>
      <c r="AR887" s="25" t="s">
        <v>401</v>
      </c>
      <c r="AT887" s="25" t="s">
        <v>757</v>
      </c>
      <c r="AU887" s="25" t="s">
        <v>291</v>
      </c>
      <c r="AY887" s="25" t="s">
        <v>285</v>
      </c>
      <c r="BE887" s="188">
        <f t="shared" si="254"/>
        <v>0</v>
      </c>
      <c r="BF887" s="188">
        <f t="shared" si="255"/>
        <v>0</v>
      </c>
      <c r="BG887" s="188">
        <f t="shared" si="256"/>
        <v>0</v>
      </c>
      <c r="BH887" s="188">
        <f t="shared" si="257"/>
        <v>0</v>
      </c>
      <c r="BI887" s="188">
        <f t="shared" si="258"/>
        <v>0</v>
      </c>
      <c r="BJ887" s="25" t="s">
        <v>82</v>
      </c>
      <c r="BK887" s="188">
        <f t="shared" si="259"/>
        <v>0</v>
      </c>
      <c r="BL887" s="25" t="s">
        <v>337</v>
      </c>
      <c r="BM887" s="25" t="s">
        <v>2313</v>
      </c>
    </row>
    <row r="888" spans="2:65" s="1" customFormat="1" ht="20.399999999999999" customHeight="1">
      <c r="B888" s="176"/>
      <c r="C888" s="230" t="s">
        <v>2314</v>
      </c>
      <c r="D888" s="230" t="s">
        <v>757</v>
      </c>
      <c r="E888" s="231" t="s">
        <v>2315</v>
      </c>
      <c r="F888" s="232" t="s">
        <v>2316</v>
      </c>
      <c r="G888" s="233" t="s">
        <v>494</v>
      </c>
      <c r="H888" s="234">
        <v>10</v>
      </c>
      <c r="I888" s="235"/>
      <c r="J888" s="236">
        <f t="shared" si="250"/>
        <v>0</v>
      </c>
      <c r="K888" s="403" t="s">
        <v>5588</v>
      </c>
      <c r="L888" s="237"/>
      <c r="M888" s="238" t="s">
        <v>5</v>
      </c>
      <c r="N888" s="239" t="s">
        <v>45</v>
      </c>
      <c r="O888" s="43"/>
      <c r="P888" s="186">
        <f t="shared" si="251"/>
        <v>0</v>
      </c>
      <c r="Q888" s="186">
        <v>0</v>
      </c>
      <c r="R888" s="186">
        <f t="shared" si="252"/>
        <v>0</v>
      </c>
      <c r="S888" s="186">
        <v>0</v>
      </c>
      <c r="T888" s="187">
        <f t="shared" si="253"/>
        <v>0</v>
      </c>
      <c r="AR888" s="25" t="s">
        <v>401</v>
      </c>
      <c r="AT888" s="25" t="s">
        <v>757</v>
      </c>
      <c r="AU888" s="25" t="s">
        <v>291</v>
      </c>
      <c r="AY888" s="25" t="s">
        <v>285</v>
      </c>
      <c r="BE888" s="188">
        <f t="shared" si="254"/>
        <v>0</v>
      </c>
      <c r="BF888" s="188">
        <f t="shared" si="255"/>
        <v>0</v>
      </c>
      <c r="BG888" s="188">
        <f t="shared" si="256"/>
        <v>0</v>
      </c>
      <c r="BH888" s="188">
        <f t="shared" si="257"/>
        <v>0</v>
      </c>
      <c r="BI888" s="188">
        <f t="shared" si="258"/>
        <v>0</v>
      </c>
      <c r="BJ888" s="25" t="s">
        <v>82</v>
      </c>
      <c r="BK888" s="188">
        <f t="shared" si="259"/>
        <v>0</v>
      </c>
      <c r="BL888" s="25" t="s">
        <v>337</v>
      </c>
      <c r="BM888" s="25" t="s">
        <v>2317</v>
      </c>
    </row>
    <row r="889" spans="2:65" s="1" customFormat="1" ht="20.399999999999999" customHeight="1">
      <c r="B889" s="176"/>
      <c r="C889" s="230" t="s">
        <v>2318</v>
      </c>
      <c r="D889" s="230" t="s">
        <v>757</v>
      </c>
      <c r="E889" s="231" t="s">
        <v>2319</v>
      </c>
      <c r="F889" s="232" t="s">
        <v>2320</v>
      </c>
      <c r="G889" s="233" t="s">
        <v>494</v>
      </c>
      <c r="H889" s="234">
        <v>12</v>
      </c>
      <c r="I889" s="235"/>
      <c r="J889" s="236">
        <f t="shared" si="250"/>
        <v>0</v>
      </c>
      <c r="K889" s="403" t="s">
        <v>5588</v>
      </c>
      <c r="L889" s="237"/>
      <c r="M889" s="238" t="s">
        <v>5</v>
      </c>
      <c r="N889" s="239" t="s">
        <v>45</v>
      </c>
      <c r="O889" s="43"/>
      <c r="P889" s="186">
        <f t="shared" si="251"/>
        <v>0</v>
      </c>
      <c r="Q889" s="186">
        <v>0</v>
      </c>
      <c r="R889" s="186">
        <f t="shared" si="252"/>
        <v>0</v>
      </c>
      <c r="S889" s="186">
        <v>0</v>
      </c>
      <c r="T889" s="187">
        <f t="shared" si="253"/>
        <v>0</v>
      </c>
      <c r="AR889" s="25" t="s">
        <v>401</v>
      </c>
      <c r="AT889" s="25" t="s">
        <v>757</v>
      </c>
      <c r="AU889" s="25" t="s">
        <v>291</v>
      </c>
      <c r="AY889" s="25" t="s">
        <v>285</v>
      </c>
      <c r="BE889" s="188">
        <f t="shared" si="254"/>
        <v>0</v>
      </c>
      <c r="BF889" s="188">
        <f t="shared" si="255"/>
        <v>0</v>
      </c>
      <c r="BG889" s="188">
        <f t="shared" si="256"/>
        <v>0</v>
      </c>
      <c r="BH889" s="188">
        <f t="shared" si="257"/>
        <v>0</v>
      </c>
      <c r="BI889" s="188">
        <f t="shared" si="258"/>
        <v>0</v>
      </c>
      <c r="BJ889" s="25" t="s">
        <v>82</v>
      </c>
      <c r="BK889" s="188">
        <f t="shared" si="259"/>
        <v>0</v>
      </c>
      <c r="BL889" s="25" t="s">
        <v>337</v>
      </c>
      <c r="BM889" s="25" t="s">
        <v>2321</v>
      </c>
    </row>
    <row r="890" spans="2:65" s="1" customFormat="1" ht="20.399999999999999" customHeight="1">
      <c r="B890" s="176"/>
      <c r="C890" s="230" t="s">
        <v>2322</v>
      </c>
      <c r="D890" s="230" t="s">
        <v>757</v>
      </c>
      <c r="E890" s="231" t="s">
        <v>2323</v>
      </c>
      <c r="F890" s="232" t="s">
        <v>2324</v>
      </c>
      <c r="G890" s="233" t="s">
        <v>494</v>
      </c>
      <c r="H890" s="234">
        <v>9</v>
      </c>
      <c r="I890" s="235"/>
      <c r="J890" s="236">
        <f t="shared" si="250"/>
        <v>0</v>
      </c>
      <c r="K890" s="403" t="s">
        <v>5588</v>
      </c>
      <c r="L890" s="237"/>
      <c r="M890" s="238" t="s">
        <v>5</v>
      </c>
      <c r="N890" s="239" t="s">
        <v>45</v>
      </c>
      <c r="O890" s="43"/>
      <c r="P890" s="186">
        <f t="shared" si="251"/>
        <v>0</v>
      </c>
      <c r="Q890" s="186">
        <v>0</v>
      </c>
      <c r="R890" s="186">
        <f t="shared" si="252"/>
        <v>0</v>
      </c>
      <c r="S890" s="186">
        <v>0</v>
      </c>
      <c r="T890" s="187">
        <f t="shared" si="253"/>
        <v>0</v>
      </c>
      <c r="AR890" s="25" t="s">
        <v>401</v>
      </c>
      <c r="AT890" s="25" t="s">
        <v>757</v>
      </c>
      <c r="AU890" s="25" t="s">
        <v>291</v>
      </c>
      <c r="AY890" s="25" t="s">
        <v>285</v>
      </c>
      <c r="BE890" s="188">
        <f t="shared" si="254"/>
        <v>0</v>
      </c>
      <c r="BF890" s="188">
        <f t="shared" si="255"/>
        <v>0</v>
      </c>
      <c r="BG890" s="188">
        <f t="shared" si="256"/>
        <v>0</v>
      </c>
      <c r="BH890" s="188">
        <f t="shared" si="257"/>
        <v>0</v>
      </c>
      <c r="BI890" s="188">
        <f t="shared" si="258"/>
        <v>0</v>
      </c>
      <c r="BJ890" s="25" t="s">
        <v>82</v>
      </c>
      <c r="BK890" s="188">
        <f t="shared" si="259"/>
        <v>0</v>
      </c>
      <c r="BL890" s="25" t="s">
        <v>337</v>
      </c>
      <c r="BM890" s="25" t="s">
        <v>2325</v>
      </c>
    </row>
    <row r="891" spans="2:65" s="1" customFormat="1" ht="20.399999999999999" customHeight="1">
      <c r="B891" s="176"/>
      <c r="C891" s="230" t="s">
        <v>2326</v>
      </c>
      <c r="D891" s="230" t="s">
        <v>757</v>
      </c>
      <c r="E891" s="231" t="s">
        <v>2327</v>
      </c>
      <c r="F891" s="232" t="s">
        <v>2328</v>
      </c>
      <c r="G891" s="233" t="s">
        <v>494</v>
      </c>
      <c r="H891" s="234">
        <v>2</v>
      </c>
      <c r="I891" s="235"/>
      <c r="J891" s="236">
        <f t="shared" ref="J891:J922" si="260">ROUND(I891*H891,2)</f>
        <v>0</v>
      </c>
      <c r="K891" s="403" t="s">
        <v>5588</v>
      </c>
      <c r="L891" s="237"/>
      <c r="M891" s="238" t="s">
        <v>5</v>
      </c>
      <c r="N891" s="239" t="s">
        <v>45</v>
      </c>
      <c r="O891" s="43"/>
      <c r="P891" s="186">
        <f t="shared" ref="P891:P922" si="261">O891*H891</f>
        <v>0</v>
      </c>
      <c r="Q891" s="186">
        <v>0</v>
      </c>
      <c r="R891" s="186">
        <f t="shared" ref="R891:R922" si="262">Q891*H891</f>
        <v>0</v>
      </c>
      <c r="S891" s="186">
        <v>0</v>
      </c>
      <c r="T891" s="187">
        <f t="shared" ref="T891:T922" si="263">S891*H891</f>
        <v>0</v>
      </c>
      <c r="AR891" s="25" t="s">
        <v>401</v>
      </c>
      <c r="AT891" s="25" t="s">
        <v>757</v>
      </c>
      <c r="AU891" s="25" t="s">
        <v>291</v>
      </c>
      <c r="AY891" s="25" t="s">
        <v>285</v>
      </c>
      <c r="BE891" s="188">
        <f t="shared" ref="BE891:BE922" si="264">IF(N891="základní",J891,0)</f>
        <v>0</v>
      </c>
      <c r="BF891" s="188">
        <f t="shared" ref="BF891:BF922" si="265">IF(N891="snížená",J891,0)</f>
        <v>0</v>
      </c>
      <c r="BG891" s="188">
        <f t="shared" ref="BG891:BG922" si="266">IF(N891="zákl. přenesená",J891,0)</f>
        <v>0</v>
      </c>
      <c r="BH891" s="188">
        <f t="shared" ref="BH891:BH922" si="267">IF(N891="sníž. přenesená",J891,0)</f>
        <v>0</v>
      </c>
      <c r="BI891" s="188">
        <f t="shared" ref="BI891:BI922" si="268">IF(N891="nulová",J891,0)</f>
        <v>0</v>
      </c>
      <c r="BJ891" s="25" t="s">
        <v>82</v>
      </c>
      <c r="BK891" s="188">
        <f t="shared" ref="BK891:BK922" si="269">ROUND(I891*H891,2)</f>
        <v>0</v>
      </c>
      <c r="BL891" s="25" t="s">
        <v>337</v>
      </c>
      <c r="BM891" s="25" t="s">
        <v>2329</v>
      </c>
    </row>
    <row r="892" spans="2:65" s="1" customFormat="1" ht="20.399999999999999" customHeight="1">
      <c r="B892" s="176"/>
      <c r="C892" s="230" t="s">
        <v>2330</v>
      </c>
      <c r="D892" s="230" t="s">
        <v>757</v>
      </c>
      <c r="E892" s="231" t="s">
        <v>2331</v>
      </c>
      <c r="F892" s="232" t="s">
        <v>2332</v>
      </c>
      <c r="G892" s="233" t="s">
        <v>494</v>
      </c>
      <c r="H892" s="234">
        <v>2</v>
      </c>
      <c r="I892" s="235"/>
      <c r="J892" s="236">
        <f t="shared" si="260"/>
        <v>0</v>
      </c>
      <c r="K892" s="403" t="s">
        <v>5588</v>
      </c>
      <c r="L892" s="237"/>
      <c r="M892" s="238" t="s">
        <v>5</v>
      </c>
      <c r="N892" s="239" t="s">
        <v>45</v>
      </c>
      <c r="O892" s="43"/>
      <c r="P892" s="186">
        <f t="shared" si="261"/>
        <v>0</v>
      </c>
      <c r="Q892" s="186">
        <v>0</v>
      </c>
      <c r="R892" s="186">
        <f t="shared" si="262"/>
        <v>0</v>
      </c>
      <c r="S892" s="186">
        <v>0</v>
      </c>
      <c r="T892" s="187">
        <f t="shared" si="263"/>
        <v>0</v>
      </c>
      <c r="AR892" s="25" t="s">
        <v>401</v>
      </c>
      <c r="AT892" s="25" t="s">
        <v>757</v>
      </c>
      <c r="AU892" s="25" t="s">
        <v>291</v>
      </c>
      <c r="AY892" s="25" t="s">
        <v>285</v>
      </c>
      <c r="BE892" s="188">
        <f t="shared" si="264"/>
        <v>0</v>
      </c>
      <c r="BF892" s="188">
        <f t="shared" si="265"/>
        <v>0</v>
      </c>
      <c r="BG892" s="188">
        <f t="shared" si="266"/>
        <v>0</v>
      </c>
      <c r="BH892" s="188">
        <f t="shared" si="267"/>
        <v>0</v>
      </c>
      <c r="BI892" s="188">
        <f t="shared" si="268"/>
        <v>0</v>
      </c>
      <c r="BJ892" s="25" t="s">
        <v>82</v>
      </c>
      <c r="BK892" s="188">
        <f t="shared" si="269"/>
        <v>0</v>
      </c>
      <c r="BL892" s="25" t="s">
        <v>337</v>
      </c>
      <c r="BM892" s="25" t="s">
        <v>2333</v>
      </c>
    </row>
    <row r="893" spans="2:65" s="1" customFormat="1" ht="20.399999999999999" customHeight="1">
      <c r="B893" s="176"/>
      <c r="C893" s="230" t="s">
        <v>2334</v>
      </c>
      <c r="D893" s="230" t="s">
        <v>757</v>
      </c>
      <c r="E893" s="231" t="s">
        <v>2335</v>
      </c>
      <c r="F893" s="232" t="s">
        <v>2336</v>
      </c>
      <c r="G893" s="233" t="s">
        <v>494</v>
      </c>
      <c r="H893" s="234">
        <v>1</v>
      </c>
      <c r="I893" s="235"/>
      <c r="J893" s="236">
        <f t="shared" si="260"/>
        <v>0</v>
      </c>
      <c r="K893" s="403" t="s">
        <v>5588</v>
      </c>
      <c r="L893" s="237"/>
      <c r="M893" s="238" t="s">
        <v>5</v>
      </c>
      <c r="N893" s="239" t="s">
        <v>45</v>
      </c>
      <c r="O893" s="43"/>
      <c r="P893" s="186">
        <f t="shared" si="261"/>
        <v>0</v>
      </c>
      <c r="Q893" s="186">
        <v>0</v>
      </c>
      <c r="R893" s="186">
        <f t="shared" si="262"/>
        <v>0</v>
      </c>
      <c r="S893" s="186">
        <v>0</v>
      </c>
      <c r="T893" s="187">
        <f t="shared" si="263"/>
        <v>0</v>
      </c>
      <c r="AR893" s="25" t="s">
        <v>401</v>
      </c>
      <c r="AT893" s="25" t="s">
        <v>757</v>
      </c>
      <c r="AU893" s="25" t="s">
        <v>291</v>
      </c>
      <c r="AY893" s="25" t="s">
        <v>285</v>
      </c>
      <c r="BE893" s="188">
        <f t="shared" si="264"/>
        <v>0</v>
      </c>
      <c r="BF893" s="188">
        <f t="shared" si="265"/>
        <v>0</v>
      </c>
      <c r="BG893" s="188">
        <f t="shared" si="266"/>
        <v>0</v>
      </c>
      <c r="BH893" s="188">
        <f t="shared" si="267"/>
        <v>0</v>
      </c>
      <c r="BI893" s="188">
        <f t="shared" si="268"/>
        <v>0</v>
      </c>
      <c r="BJ893" s="25" t="s">
        <v>82</v>
      </c>
      <c r="BK893" s="188">
        <f t="shared" si="269"/>
        <v>0</v>
      </c>
      <c r="BL893" s="25" t="s">
        <v>337</v>
      </c>
      <c r="BM893" s="25" t="s">
        <v>2337</v>
      </c>
    </row>
    <row r="894" spans="2:65" s="1" customFormat="1" ht="20.399999999999999" customHeight="1">
      <c r="B894" s="176"/>
      <c r="C894" s="230" t="s">
        <v>2338</v>
      </c>
      <c r="D894" s="230" t="s">
        <v>757</v>
      </c>
      <c r="E894" s="231" t="s">
        <v>2339</v>
      </c>
      <c r="F894" s="232" t="s">
        <v>2340</v>
      </c>
      <c r="G894" s="233" t="s">
        <v>494</v>
      </c>
      <c r="H894" s="234">
        <v>26</v>
      </c>
      <c r="I894" s="235"/>
      <c r="J894" s="236">
        <f t="shared" si="260"/>
        <v>0</v>
      </c>
      <c r="K894" s="403" t="s">
        <v>5588</v>
      </c>
      <c r="L894" s="237"/>
      <c r="M894" s="238" t="s">
        <v>5</v>
      </c>
      <c r="N894" s="239" t="s">
        <v>45</v>
      </c>
      <c r="O894" s="43"/>
      <c r="P894" s="186">
        <f t="shared" si="261"/>
        <v>0</v>
      </c>
      <c r="Q894" s="186">
        <v>0</v>
      </c>
      <c r="R894" s="186">
        <f t="shared" si="262"/>
        <v>0</v>
      </c>
      <c r="S894" s="186">
        <v>0</v>
      </c>
      <c r="T894" s="187">
        <f t="shared" si="263"/>
        <v>0</v>
      </c>
      <c r="AR894" s="25" t="s">
        <v>401</v>
      </c>
      <c r="AT894" s="25" t="s">
        <v>757</v>
      </c>
      <c r="AU894" s="25" t="s">
        <v>291</v>
      </c>
      <c r="AY894" s="25" t="s">
        <v>285</v>
      </c>
      <c r="BE894" s="188">
        <f t="shared" si="264"/>
        <v>0</v>
      </c>
      <c r="BF894" s="188">
        <f t="shared" si="265"/>
        <v>0</v>
      </c>
      <c r="BG894" s="188">
        <f t="shared" si="266"/>
        <v>0</v>
      </c>
      <c r="BH894" s="188">
        <f t="shared" si="267"/>
        <v>0</v>
      </c>
      <c r="BI894" s="188">
        <f t="shared" si="268"/>
        <v>0</v>
      </c>
      <c r="BJ894" s="25" t="s">
        <v>82</v>
      </c>
      <c r="BK894" s="188">
        <f t="shared" si="269"/>
        <v>0</v>
      </c>
      <c r="BL894" s="25" t="s">
        <v>337</v>
      </c>
      <c r="BM894" s="25" t="s">
        <v>2341</v>
      </c>
    </row>
    <row r="895" spans="2:65" s="1" customFormat="1" ht="20.399999999999999" customHeight="1">
      <c r="B895" s="176"/>
      <c r="C895" s="230" t="s">
        <v>2342</v>
      </c>
      <c r="D895" s="230" t="s">
        <v>757</v>
      </c>
      <c r="E895" s="231" t="s">
        <v>2343</v>
      </c>
      <c r="F895" s="232" t="s">
        <v>2344</v>
      </c>
      <c r="G895" s="233" t="s">
        <v>494</v>
      </c>
      <c r="H895" s="234">
        <v>2</v>
      </c>
      <c r="I895" s="235"/>
      <c r="J895" s="236">
        <f t="shared" si="260"/>
        <v>0</v>
      </c>
      <c r="K895" s="403" t="s">
        <v>5588</v>
      </c>
      <c r="L895" s="237"/>
      <c r="M895" s="238" t="s">
        <v>5</v>
      </c>
      <c r="N895" s="239" t="s">
        <v>45</v>
      </c>
      <c r="O895" s="43"/>
      <c r="P895" s="186">
        <f t="shared" si="261"/>
        <v>0</v>
      </c>
      <c r="Q895" s="186">
        <v>0</v>
      </c>
      <c r="R895" s="186">
        <f t="shared" si="262"/>
        <v>0</v>
      </c>
      <c r="S895" s="186">
        <v>0</v>
      </c>
      <c r="T895" s="187">
        <f t="shared" si="263"/>
        <v>0</v>
      </c>
      <c r="AR895" s="25" t="s">
        <v>401</v>
      </c>
      <c r="AT895" s="25" t="s">
        <v>757</v>
      </c>
      <c r="AU895" s="25" t="s">
        <v>291</v>
      </c>
      <c r="AY895" s="25" t="s">
        <v>285</v>
      </c>
      <c r="BE895" s="188">
        <f t="shared" si="264"/>
        <v>0</v>
      </c>
      <c r="BF895" s="188">
        <f t="shared" si="265"/>
        <v>0</v>
      </c>
      <c r="BG895" s="188">
        <f t="shared" si="266"/>
        <v>0</v>
      </c>
      <c r="BH895" s="188">
        <f t="shared" si="267"/>
        <v>0</v>
      </c>
      <c r="BI895" s="188">
        <f t="shared" si="268"/>
        <v>0</v>
      </c>
      <c r="BJ895" s="25" t="s">
        <v>82</v>
      </c>
      <c r="BK895" s="188">
        <f t="shared" si="269"/>
        <v>0</v>
      </c>
      <c r="BL895" s="25" t="s">
        <v>337</v>
      </c>
      <c r="BM895" s="25" t="s">
        <v>2345</v>
      </c>
    </row>
    <row r="896" spans="2:65" s="1" customFormat="1" ht="20.399999999999999" customHeight="1">
      <c r="B896" s="176"/>
      <c r="C896" s="230" t="s">
        <v>2346</v>
      </c>
      <c r="D896" s="230" t="s">
        <v>757</v>
      </c>
      <c r="E896" s="231" t="s">
        <v>2347</v>
      </c>
      <c r="F896" s="232" t="s">
        <v>2348</v>
      </c>
      <c r="G896" s="233" t="s">
        <v>494</v>
      </c>
      <c r="H896" s="234">
        <v>4</v>
      </c>
      <c r="I896" s="235"/>
      <c r="J896" s="236">
        <f t="shared" si="260"/>
        <v>0</v>
      </c>
      <c r="K896" s="403" t="s">
        <v>5588</v>
      </c>
      <c r="L896" s="237"/>
      <c r="M896" s="238" t="s">
        <v>5</v>
      </c>
      <c r="N896" s="239" t="s">
        <v>45</v>
      </c>
      <c r="O896" s="43"/>
      <c r="P896" s="186">
        <f t="shared" si="261"/>
        <v>0</v>
      </c>
      <c r="Q896" s="186">
        <v>0</v>
      </c>
      <c r="R896" s="186">
        <f t="shared" si="262"/>
        <v>0</v>
      </c>
      <c r="S896" s="186">
        <v>0</v>
      </c>
      <c r="T896" s="187">
        <f t="shared" si="263"/>
        <v>0</v>
      </c>
      <c r="AR896" s="25" t="s">
        <v>401</v>
      </c>
      <c r="AT896" s="25" t="s">
        <v>757</v>
      </c>
      <c r="AU896" s="25" t="s">
        <v>291</v>
      </c>
      <c r="AY896" s="25" t="s">
        <v>285</v>
      </c>
      <c r="BE896" s="188">
        <f t="shared" si="264"/>
        <v>0</v>
      </c>
      <c r="BF896" s="188">
        <f t="shared" si="265"/>
        <v>0</v>
      </c>
      <c r="BG896" s="188">
        <f t="shared" si="266"/>
        <v>0</v>
      </c>
      <c r="BH896" s="188">
        <f t="shared" si="267"/>
        <v>0</v>
      </c>
      <c r="BI896" s="188">
        <f t="shared" si="268"/>
        <v>0</v>
      </c>
      <c r="BJ896" s="25" t="s">
        <v>82</v>
      </c>
      <c r="BK896" s="188">
        <f t="shared" si="269"/>
        <v>0</v>
      </c>
      <c r="BL896" s="25" t="s">
        <v>337</v>
      </c>
      <c r="BM896" s="25" t="s">
        <v>2349</v>
      </c>
    </row>
    <row r="897" spans="2:65" s="1" customFormat="1" ht="20.399999999999999" customHeight="1">
      <c r="B897" s="176"/>
      <c r="C897" s="230" t="s">
        <v>2350</v>
      </c>
      <c r="D897" s="230" t="s">
        <v>757</v>
      </c>
      <c r="E897" s="231" t="s">
        <v>2351</v>
      </c>
      <c r="F897" s="232" t="s">
        <v>2352</v>
      </c>
      <c r="G897" s="233" t="s">
        <v>494</v>
      </c>
      <c r="H897" s="234">
        <v>213</v>
      </c>
      <c r="I897" s="235"/>
      <c r="J897" s="236">
        <f t="shared" si="260"/>
        <v>0</v>
      </c>
      <c r="K897" s="403" t="s">
        <v>5588</v>
      </c>
      <c r="L897" s="237"/>
      <c r="M897" s="238" t="s">
        <v>5</v>
      </c>
      <c r="N897" s="239" t="s">
        <v>45</v>
      </c>
      <c r="O897" s="43"/>
      <c r="P897" s="186">
        <f t="shared" si="261"/>
        <v>0</v>
      </c>
      <c r="Q897" s="186">
        <v>0</v>
      </c>
      <c r="R897" s="186">
        <f t="shared" si="262"/>
        <v>0</v>
      </c>
      <c r="S897" s="186">
        <v>0</v>
      </c>
      <c r="T897" s="187">
        <f t="shared" si="263"/>
        <v>0</v>
      </c>
      <c r="AR897" s="25" t="s">
        <v>401</v>
      </c>
      <c r="AT897" s="25" t="s">
        <v>757</v>
      </c>
      <c r="AU897" s="25" t="s">
        <v>291</v>
      </c>
      <c r="AY897" s="25" t="s">
        <v>285</v>
      </c>
      <c r="BE897" s="188">
        <f t="shared" si="264"/>
        <v>0</v>
      </c>
      <c r="BF897" s="188">
        <f t="shared" si="265"/>
        <v>0</v>
      </c>
      <c r="BG897" s="188">
        <f t="shared" si="266"/>
        <v>0</v>
      </c>
      <c r="BH897" s="188">
        <f t="shared" si="267"/>
        <v>0</v>
      </c>
      <c r="BI897" s="188">
        <f t="shared" si="268"/>
        <v>0</v>
      </c>
      <c r="BJ897" s="25" t="s">
        <v>82</v>
      </c>
      <c r="BK897" s="188">
        <f t="shared" si="269"/>
        <v>0</v>
      </c>
      <c r="BL897" s="25" t="s">
        <v>337</v>
      </c>
      <c r="BM897" s="25" t="s">
        <v>2353</v>
      </c>
    </row>
    <row r="898" spans="2:65" s="1" customFormat="1" ht="20.399999999999999" customHeight="1">
      <c r="B898" s="176"/>
      <c r="C898" s="230" t="s">
        <v>2354</v>
      </c>
      <c r="D898" s="230" t="s">
        <v>757</v>
      </c>
      <c r="E898" s="231" t="s">
        <v>2355</v>
      </c>
      <c r="F898" s="232" t="s">
        <v>2356</v>
      </c>
      <c r="G898" s="233" t="s">
        <v>494</v>
      </c>
      <c r="H898" s="234">
        <v>58</v>
      </c>
      <c r="I898" s="235"/>
      <c r="J898" s="236">
        <f t="shared" si="260"/>
        <v>0</v>
      </c>
      <c r="K898" s="403" t="s">
        <v>5588</v>
      </c>
      <c r="L898" s="237"/>
      <c r="M898" s="238" t="s">
        <v>5</v>
      </c>
      <c r="N898" s="239" t="s">
        <v>45</v>
      </c>
      <c r="O898" s="43"/>
      <c r="P898" s="186">
        <f t="shared" si="261"/>
        <v>0</v>
      </c>
      <c r="Q898" s="186">
        <v>0</v>
      </c>
      <c r="R898" s="186">
        <f t="shared" si="262"/>
        <v>0</v>
      </c>
      <c r="S898" s="186">
        <v>0</v>
      </c>
      <c r="T898" s="187">
        <f t="shared" si="263"/>
        <v>0</v>
      </c>
      <c r="AR898" s="25" t="s">
        <v>401</v>
      </c>
      <c r="AT898" s="25" t="s">
        <v>757</v>
      </c>
      <c r="AU898" s="25" t="s">
        <v>291</v>
      </c>
      <c r="AY898" s="25" t="s">
        <v>285</v>
      </c>
      <c r="BE898" s="188">
        <f t="shared" si="264"/>
        <v>0</v>
      </c>
      <c r="BF898" s="188">
        <f t="shared" si="265"/>
        <v>0</v>
      </c>
      <c r="BG898" s="188">
        <f t="shared" si="266"/>
        <v>0</v>
      </c>
      <c r="BH898" s="188">
        <f t="shared" si="267"/>
        <v>0</v>
      </c>
      <c r="BI898" s="188">
        <f t="shared" si="268"/>
        <v>0</v>
      </c>
      <c r="BJ898" s="25" t="s">
        <v>82</v>
      </c>
      <c r="BK898" s="188">
        <f t="shared" si="269"/>
        <v>0</v>
      </c>
      <c r="BL898" s="25" t="s">
        <v>337</v>
      </c>
      <c r="BM898" s="25" t="s">
        <v>2357</v>
      </c>
    </row>
    <row r="899" spans="2:65" s="1" customFormat="1" ht="20.399999999999999" customHeight="1">
      <c r="B899" s="176"/>
      <c r="C899" s="230" t="s">
        <v>2358</v>
      </c>
      <c r="D899" s="230" t="s">
        <v>757</v>
      </c>
      <c r="E899" s="231" t="s">
        <v>2359</v>
      </c>
      <c r="F899" s="232" t="s">
        <v>2360</v>
      </c>
      <c r="G899" s="233" t="s">
        <v>494</v>
      </c>
      <c r="H899" s="234">
        <v>2</v>
      </c>
      <c r="I899" s="235"/>
      <c r="J899" s="236">
        <f t="shared" si="260"/>
        <v>0</v>
      </c>
      <c r="K899" s="403" t="s">
        <v>5588</v>
      </c>
      <c r="L899" s="237"/>
      <c r="M899" s="238" t="s">
        <v>5</v>
      </c>
      <c r="N899" s="239" t="s">
        <v>45</v>
      </c>
      <c r="O899" s="43"/>
      <c r="P899" s="186">
        <f t="shared" si="261"/>
        <v>0</v>
      </c>
      <c r="Q899" s="186">
        <v>0</v>
      </c>
      <c r="R899" s="186">
        <f t="shared" si="262"/>
        <v>0</v>
      </c>
      <c r="S899" s="186">
        <v>0</v>
      </c>
      <c r="T899" s="187">
        <f t="shared" si="263"/>
        <v>0</v>
      </c>
      <c r="AR899" s="25" t="s">
        <v>401</v>
      </c>
      <c r="AT899" s="25" t="s">
        <v>757</v>
      </c>
      <c r="AU899" s="25" t="s">
        <v>291</v>
      </c>
      <c r="AY899" s="25" t="s">
        <v>285</v>
      </c>
      <c r="BE899" s="188">
        <f t="shared" si="264"/>
        <v>0</v>
      </c>
      <c r="BF899" s="188">
        <f t="shared" si="265"/>
        <v>0</v>
      </c>
      <c r="BG899" s="188">
        <f t="shared" si="266"/>
        <v>0</v>
      </c>
      <c r="BH899" s="188">
        <f t="shared" si="267"/>
        <v>0</v>
      </c>
      <c r="BI899" s="188">
        <f t="shared" si="268"/>
        <v>0</v>
      </c>
      <c r="BJ899" s="25" t="s">
        <v>82</v>
      </c>
      <c r="BK899" s="188">
        <f t="shared" si="269"/>
        <v>0</v>
      </c>
      <c r="BL899" s="25" t="s">
        <v>337</v>
      </c>
      <c r="BM899" s="25" t="s">
        <v>2361</v>
      </c>
    </row>
    <row r="900" spans="2:65" s="1" customFormat="1" ht="20.399999999999999" customHeight="1">
      <c r="B900" s="176"/>
      <c r="C900" s="230" t="s">
        <v>2362</v>
      </c>
      <c r="D900" s="230" t="s">
        <v>757</v>
      </c>
      <c r="E900" s="231" t="s">
        <v>2363</v>
      </c>
      <c r="F900" s="232" t="s">
        <v>2364</v>
      </c>
      <c r="G900" s="233" t="s">
        <v>494</v>
      </c>
      <c r="H900" s="234">
        <v>77</v>
      </c>
      <c r="I900" s="235"/>
      <c r="J900" s="236">
        <f t="shared" si="260"/>
        <v>0</v>
      </c>
      <c r="K900" s="403" t="s">
        <v>5588</v>
      </c>
      <c r="L900" s="237"/>
      <c r="M900" s="238" t="s">
        <v>5</v>
      </c>
      <c r="N900" s="239" t="s">
        <v>45</v>
      </c>
      <c r="O900" s="43"/>
      <c r="P900" s="186">
        <f t="shared" si="261"/>
        <v>0</v>
      </c>
      <c r="Q900" s="186">
        <v>0</v>
      </c>
      <c r="R900" s="186">
        <f t="shared" si="262"/>
        <v>0</v>
      </c>
      <c r="S900" s="186">
        <v>0</v>
      </c>
      <c r="T900" s="187">
        <f t="shared" si="263"/>
        <v>0</v>
      </c>
      <c r="AR900" s="25" t="s">
        <v>401</v>
      </c>
      <c r="AT900" s="25" t="s">
        <v>757</v>
      </c>
      <c r="AU900" s="25" t="s">
        <v>291</v>
      </c>
      <c r="AY900" s="25" t="s">
        <v>285</v>
      </c>
      <c r="BE900" s="188">
        <f t="shared" si="264"/>
        <v>0</v>
      </c>
      <c r="BF900" s="188">
        <f t="shared" si="265"/>
        <v>0</v>
      </c>
      <c r="BG900" s="188">
        <f t="shared" si="266"/>
        <v>0</v>
      </c>
      <c r="BH900" s="188">
        <f t="shared" si="267"/>
        <v>0</v>
      </c>
      <c r="BI900" s="188">
        <f t="shared" si="268"/>
        <v>0</v>
      </c>
      <c r="BJ900" s="25" t="s">
        <v>82</v>
      </c>
      <c r="BK900" s="188">
        <f t="shared" si="269"/>
        <v>0</v>
      </c>
      <c r="BL900" s="25" t="s">
        <v>337</v>
      </c>
      <c r="BM900" s="25" t="s">
        <v>2365</v>
      </c>
    </row>
    <row r="901" spans="2:65" s="1" customFormat="1" ht="20.399999999999999" customHeight="1">
      <c r="B901" s="176"/>
      <c r="C901" s="230" t="s">
        <v>2366</v>
      </c>
      <c r="D901" s="230" t="s">
        <v>757</v>
      </c>
      <c r="E901" s="231" t="s">
        <v>2367</v>
      </c>
      <c r="F901" s="232" t="s">
        <v>2368</v>
      </c>
      <c r="G901" s="233" t="s">
        <v>494</v>
      </c>
      <c r="H901" s="234">
        <v>58</v>
      </c>
      <c r="I901" s="235"/>
      <c r="J901" s="236">
        <f t="shared" si="260"/>
        <v>0</v>
      </c>
      <c r="K901" s="403" t="s">
        <v>5588</v>
      </c>
      <c r="L901" s="237"/>
      <c r="M901" s="238" t="s">
        <v>5</v>
      </c>
      <c r="N901" s="239" t="s">
        <v>45</v>
      </c>
      <c r="O901" s="43"/>
      <c r="P901" s="186">
        <f t="shared" si="261"/>
        <v>0</v>
      </c>
      <c r="Q901" s="186">
        <v>0</v>
      </c>
      <c r="R901" s="186">
        <f t="shared" si="262"/>
        <v>0</v>
      </c>
      <c r="S901" s="186">
        <v>0</v>
      </c>
      <c r="T901" s="187">
        <f t="shared" si="263"/>
        <v>0</v>
      </c>
      <c r="AR901" s="25" t="s">
        <v>401</v>
      </c>
      <c r="AT901" s="25" t="s">
        <v>757</v>
      </c>
      <c r="AU901" s="25" t="s">
        <v>291</v>
      </c>
      <c r="AY901" s="25" t="s">
        <v>285</v>
      </c>
      <c r="BE901" s="188">
        <f t="shared" si="264"/>
        <v>0</v>
      </c>
      <c r="BF901" s="188">
        <f t="shared" si="265"/>
        <v>0</v>
      </c>
      <c r="BG901" s="188">
        <f t="shared" si="266"/>
        <v>0</v>
      </c>
      <c r="BH901" s="188">
        <f t="shared" si="267"/>
        <v>0</v>
      </c>
      <c r="BI901" s="188">
        <f t="shared" si="268"/>
        <v>0</v>
      </c>
      <c r="BJ901" s="25" t="s">
        <v>82</v>
      </c>
      <c r="BK901" s="188">
        <f t="shared" si="269"/>
        <v>0</v>
      </c>
      <c r="BL901" s="25" t="s">
        <v>337</v>
      </c>
      <c r="BM901" s="25" t="s">
        <v>2369</v>
      </c>
    </row>
    <row r="902" spans="2:65" s="1" customFormat="1" ht="20.399999999999999" customHeight="1">
      <c r="B902" s="176"/>
      <c r="C902" s="230" t="s">
        <v>2370</v>
      </c>
      <c r="D902" s="230" t="s">
        <v>757</v>
      </c>
      <c r="E902" s="231" t="s">
        <v>2371</v>
      </c>
      <c r="F902" s="232" t="s">
        <v>2372</v>
      </c>
      <c r="G902" s="233" t="s">
        <v>494</v>
      </c>
      <c r="H902" s="234">
        <v>2</v>
      </c>
      <c r="I902" s="235"/>
      <c r="J902" s="236">
        <f t="shared" si="260"/>
        <v>0</v>
      </c>
      <c r="K902" s="403" t="s">
        <v>5588</v>
      </c>
      <c r="L902" s="237"/>
      <c r="M902" s="238" t="s">
        <v>5</v>
      </c>
      <c r="N902" s="239" t="s">
        <v>45</v>
      </c>
      <c r="O902" s="43"/>
      <c r="P902" s="186">
        <f t="shared" si="261"/>
        <v>0</v>
      </c>
      <c r="Q902" s="186">
        <v>0</v>
      </c>
      <c r="R902" s="186">
        <f t="shared" si="262"/>
        <v>0</v>
      </c>
      <c r="S902" s="186">
        <v>0</v>
      </c>
      <c r="T902" s="187">
        <f t="shared" si="263"/>
        <v>0</v>
      </c>
      <c r="AR902" s="25" t="s">
        <v>401</v>
      </c>
      <c r="AT902" s="25" t="s">
        <v>757</v>
      </c>
      <c r="AU902" s="25" t="s">
        <v>291</v>
      </c>
      <c r="AY902" s="25" t="s">
        <v>285</v>
      </c>
      <c r="BE902" s="188">
        <f t="shared" si="264"/>
        <v>0</v>
      </c>
      <c r="BF902" s="188">
        <f t="shared" si="265"/>
        <v>0</v>
      </c>
      <c r="BG902" s="188">
        <f t="shared" si="266"/>
        <v>0</v>
      </c>
      <c r="BH902" s="188">
        <f t="shared" si="267"/>
        <v>0</v>
      </c>
      <c r="BI902" s="188">
        <f t="shared" si="268"/>
        <v>0</v>
      </c>
      <c r="BJ902" s="25" t="s">
        <v>82</v>
      </c>
      <c r="BK902" s="188">
        <f t="shared" si="269"/>
        <v>0</v>
      </c>
      <c r="BL902" s="25" t="s">
        <v>337</v>
      </c>
      <c r="BM902" s="25" t="s">
        <v>2373</v>
      </c>
    </row>
    <row r="903" spans="2:65" s="1" customFormat="1" ht="20.399999999999999" customHeight="1">
      <c r="B903" s="176"/>
      <c r="C903" s="230" t="s">
        <v>2374</v>
      </c>
      <c r="D903" s="230" t="s">
        <v>757</v>
      </c>
      <c r="E903" s="231" t="s">
        <v>2375</v>
      </c>
      <c r="F903" s="232" t="s">
        <v>2376</v>
      </c>
      <c r="G903" s="233" t="s">
        <v>494</v>
      </c>
      <c r="H903" s="234">
        <v>2</v>
      </c>
      <c r="I903" s="235"/>
      <c r="J903" s="236">
        <f t="shared" si="260"/>
        <v>0</v>
      </c>
      <c r="K903" s="403" t="s">
        <v>5588</v>
      </c>
      <c r="L903" s="237"/>
      <c r="M903" s="238" t="s">
        <v>5</v>
      </c>
      <c r="N903" s="239" t="s">
        <v>45</v>
      </c>
      <c r="O903" s="43"/>
      <c r="P903" s="186">
        <f t="shared" si="261"/>
        <v>0</v>
      </c>
      <c r="Q903" s="186">
        <v>0</v>
      </c>
      <c r="R903" s="186">
        <f t="shared" si="262"/>
        <v>0</v>
      </c>
      <c r="S903" s="186">
        <v>0</v>
      </c>
      <c r="T903" s="187">
        <f t="shared" si="263"/>
        <v>0</v>
      </c>
      <c r="AR903" s="25" t="s">
        <v>401</v>
      </c>
      <c r="AT903" s="25" t="s">
        <v>757</v>
      </c>
      <c r="AU903" s="25" t="s">
        <v>291</v>
      </c>
      <c r="AY903" s="25" t="s">
        <v>285</v>
      </c>
      <c r="BE903" s="188">
        <f t="shared" si="264"/>
        <v>0</v>
      </c>
      <c r="BF903" s="188">
        <f t="shared" si="265"/>
        <v>0</v>
      </c>
      <c r="BG903" s="188">
        <f t="shared" si="266"/>
        <v>0</v>
      </c>
      <c r="BH903" s="188">
        <f t="shared" si="267"/>
        <v>0</v>
      </c>
      <c r="BI903" s="188">
        <f t="shared" si="268"/>
        <v>0</v>
      </c>
      <c r="BJ903" s="25" t="s">
        <v>82</v>
      </c>
      <c r="BK903" s="188">
        <f t="shared" si="269"/>
        <v>0</v>
      </c>
      <c r="BL903" s="25" t="s">
        <v>337</v>
      </c>
      <c r="BM903" s="25" t="s">
        <v>2377</v>
      </c>
    </row>
    <row r="904" spans="2:65" s="1" customFormat="1" ht="20.399999999999999" customHeight="1">
      <c r="B904" s="176"/>
      <c r="C904" s="230" t="s">
        <v>2378</v>
      </c>
      <c r="D904" s="230" t="s">
        <v>757</v>
      </c>
      <c r="E904" s="231" t="s">
        <v>2379</v>
      </c>
      <c r="F904" s="232" t="s">
        <v>2380</v>
      </c>
      <c r="G904" s="233" t="s">
        <v>494</v>
      </c>
      <c r="H904" s="234">
        <v>9</v>
      </c>
      <c r="I904" s="235"/>
      <c r="J904" s="236">
        <f t="shared" si="260"/>
        <v>0</v>
      </c>
      <c r="K904" s="403" t="s">
        <v>5588</v>
      </c>
      <c r="L904" s="237"/>
      <c r="M904" s="238" t="s">
        <v>5</v>
      </c>
      <c r="N904" s="239" t="s">
        <v>45</v>
      </c>
      <c r="O904" s="43"/>
      <c r="P904" s="186">
        <f t="shared" si="261"/>
        <v>0</v>
      </c>
      <c r="Q904" s="186">
        <v>0</v>
      </c>
      <c r="R904" s="186">
        <f t="shared" si="262"/>
        <v>0</v>
      </c>
      <c r="S904" s="186">
        <v>0</v>
      </c>
      <c r="T904" s="187">
        <f t="shared" si="263"/>
        <v>0</v>
      </c>
      <c r="AR904" s="25" t="s">
        <v>401</v>
      </c>
      <c r="AT904" s="25" t="s">
        <v>757</v>
      </c>
      <c r="AU904" s="25" t="s">
        <v>291</v>
      </c>
      <c r="AY904" s="25" t="s">
        <v>285</v>
      </c>
      <c r="BE904" s="188">
        <f t="shared" si="264"/>
        <v>0</v>
      </c>
      <c r="BF904" s="188">
        <f t="shared" si="265"/>
        <v>0</v>
      </c>
      <c r="BG904" s="188">
        <f t="shared" si="266"/>
        <v>0</v>
      </c>
      <c r="BH904" s="188">
        <f t="shared" si="267"/>
        <v>0</v>
      </c>
      <c r="BI904" s="188">
        <f t="shared" si="268"/>
        <v>0</v>
      </c>
      <c r="BJ904" s="25" t="s">
        <v>82</v>
      </c>
      <c r="BK904" s="188">
        <f t="shared" si="269"/>
        <v>0</v>
      </c>
      <c r="BL904" s="25" t="s">
        <v>337</v>
      </c>
      <c r="BM904" s="25" t="s">
        <v>2381</v>
      </c>
    </row>
    <row r="905" spans="2:65" s="1" customFormat="1" ht="20.399999999999999" customHeight="1">
      <c r="B905" s="176"/>
      <c r="C905" s="230" t="s">
        <v>2382</v>
      </c>
      <c r="D905" s="230" t="s">
        <v>757</v>
      </c>
      <c r="E905" s="231" t="s">
        <v>2383</v>
      </c>
      <c r="F905" s="232" t="s">
        <v>2384</v>
      </c>
      <c r="G905" s="233" t="s">
        <v>494</v>
      </c>
      <c r="H905" s="234">
        <v>4</v>
      </c>
      <c r="I905" s="235"/>
      <c r="J905" s="236">
        <f t="shared" si="260"/>
        <v>0</v>
      </c>
      <c r="K905" s="403" t="s">
        <v>5588</v>
      </c>
      <c r="L905" s="237"/>
      <c r="M905" s="238" t="s">
        <v>5</v>
      </c>
      <c r="N905" s="239" t="s">
        <v>45</v>
      </c>
      <c r="O905" s="43"/>
      <c r="P905" s="186">
        <f t="shared" si="261"/>
        <v>0</v>
      </c>
      <c r="Q905" s="186">
        <v>0</v>
      </c>
      <c r="R905" s="186">
        <f t="shared" si="262"/>
        <v>0</v>
      </c>
      <c r="S905" s="186">
        <v>0</v>
      </c>
      <c r="T905" s="187">
        <f t="shared" si="263"/>
        <v>0</v>
      </c>
      <c r="AR905" s="25" t="s">
        <v>401</v>
      </c>
      <c r="AT905" s="25" t="s">
        <v>757</v>
      </c>
      <c r="AU905" s="25" t="s">
        <v>291</v>
      </c>
      <c r="AY905" s="25" t="s">
        <v>285</v>
      </c>
      <c r="BE905" s="188">
        <f t="shared" si="264"/>
        <v>0</v>
      </c>
      <c r="BF905" s="188">
        <f t="shared" si="265"/>
        <v>0</v>
      </c>
      <c r="BG905" s="188">
        <f t="shared" si="266"/>
        <v>0</v>
      </c>
      <c r="BH905" s="188">
        <f t="shared" si="267"/>
        <v>0</v>
      </c>
      <c r="BI905" s="188">
        <f t="shared" si="268"/>
        <v>0</v>
      </c>
      <c r="BJ905" s="25" t="s">
        <v>82</v>
      </c>
      <c r="BK905" s="188">
        <f t="shared" si="269"/>
        <v>0</v>
      </c>
      <c r="BL905" s="25" t="s">
        <v>337</v>
      </c>
      <c r="BM905" s="25" t="s">
        <v>2385</v>
      </c>
    </row>
    <row r="906" spans="2:65" s="1" customFormat="1" ht="20.399999999999999" customHeight="1">
      <c r="B906" s="176"/>
      <c r="C906" s="230" t="s">
        <v>2386</v>
      </c>
      <c r="D906" s="230" t="s">
        <v>757</v>
      </c>
      <c r="E906" s="231" t="s">
        <v>2387</v>
      </c>
      <c r="F906" s="232" t="s">
        <v>2388</v>
      </c>
      <c r="G906" s="233" t="s">
        <v>494</v>
      </c>
      <c r="H906" s="234">
        <v>3</v>
      </c>
      <c r="I906" s="235"/>
      <c r="J906" s="236">
        <f t="shared" si="260"/>
        <v>0</v>
      </c>
      <c r="K906" s="403" t="s">
        <v>5588</v>
      </c>
      <c r="L906" s="237"/>
      <c r="M906" s="238" t="s">
        <v>5</v>
      </c>
      <c r="N906" s="239" t="s">
        <v>45</v>
      </c>
      <c r="O906" s="43"/>
      <c r="P906" s="186">
        <f t="shared" si="261"/>
        <v>0</v>
      </c>
      <c r="Q906" s="186">
        <v>0</v>
      </c>
      <c r="R906" s="186">
        <f t="shared" si="262"/>
        <v>0</v>
      </c>
      <c r="S906" s="186">
        <v>0</v>
      </c>
      <c r="T906" s="187">
        <f t="shared" si="263"/>
        <v>0</v>
      </c>
      <c r="AR906" s="25" t="s">
        <v>401</v>
      </c>
      <c r="AT906" s="25" t="s">
        <v>757</v>
      </c>
      <c r="AU906" s="25" t="s">
        <v>291</v>
      </c>
      <c r="AY906" s="25" t="s">
        <v>285</v>
      </c>
      <c r="BE906" s="188">
        <f t="shared" si="264"/>
        <v>0</v>
      </c>
      <c r="BF906" s="188">
        <f t="shared" si="265"/>
        <v>0</v>
      </c>
      <c r="BG906" s="188">
        <f t="shared" si="266"/>
        <v>0</v>
      </c>
      <c r="BH906" s="188">
        <f t="shared" si="267"/>
        <v>0</v>
      </c>
      <c r="BI906" s="188">
        <f t="shared" si="268"/>
        <v>0</v>
      </c>
      <c r="BJ906" s="25" t="s">
        <v>82</v>
      </c>
      <c r="BK906" s="188">
        <f t="shared" si="269"/>
        <v>0</v>
      </c>
      <c r="BL906" s="25" t="s">
        <v>337</v>
      </c>
      <c r="BM906" s="25" t="s">
        <v>2389</v>
      </c>
    </row>
    <row r="907" spans="2:65" s="1" customFormat="1" ht="28.8" customHeight="1">
      <c r="B907" s="176"/>
      <c r="C907" s="230" t="s">
        <v>675</v>
      </c>
      <c r="D907" s="230" t="s">
        <v>757</v>
      </c>
      <c r="E907" s="231" t="s">
        <v>2390</v>
      </c>
      <c r="F907" s="232" t="s">
        <v>2391</v>
      </c>
      <c r="G907" s="233" t="s">
        <v>494</v>
      </c>
      <c r="H907" s="234">
        <v>1</v>
      </c>
      <c r="I907" s="235"/>
      <c r="J907" s="236">
        <f t="shared" si="260"/>
        <v>0</v>
      </c>
      <c r="K907" s="403" t="s">
        <v>5588</v>
      </c>
      <c r="L907" s="237"/>
      <c r="M907" s="238" t="s">
        <v>5</v>
      </c>
      <c r="N907" s="239" t="s">
        <v>45</v>
      </c>
      <c r="O907" s="43"/>
      <c r="P907" s="186">
        <f t="shared" si="261"/>
        <v>0</v>
      </c>
      <c r="Q907" s="186">
        <v>0</v>
      </c>
      <c r="R907" s="186">
        <f t="shared" si="262"/>
        <v>0</v>
      </c>
      <c r="S907" s="186">
        <v>0</v>
      </c>
      <c r="T907" s="187">
        <f t="shared" si="263"/>
        <v>0</v>
      </c>
      <c r="AR907" s="25" t="s">
        <v>401</v>
      </c>
      <c r="AT907" s="25" t="s">
        <v>757</v>
      </c>
      <c r="AU907" s="25" t="s">
        <v>291</v>
      </c>
      <c r="AY907" s="25" t="s">
        <v>285</v>
      </c>
      <c r="BE907" s="188">
        <f t="shared" si="264"/>
        <v>0</v>
      </c>
      <c r="BF907" s="188">
        <f t="shared" si="265"/>
        <v>0</v>
      </c>
      <c r="BG907" s="188">
        <f t="shared" si="266"/>
        <v>0</v>
      </c>
      <c r="BH907" s="188">
        <f t="shared" si="267"/>
        <v>0</v>
      </c>
      <c r="BI907" s="188">
        <f t="shared" si="268"/>
        <v>0</v>
      </c>
      <c r="BJ907" s="25" t="s">
        <v>82</v>
      </c>
      <c r="BK907" s="188">
        <f t="shared" si="269"/>
        <v>0</v>
      </c>
      <c r="BL907" s="25" t="s">
        <v>337</v>
      </c>
      <c r="BM907" s="25" t="s">
        <v>2392</v>
      </c>
    </row>
    <row r="908" spans="2:65" s="1" customFormat="1" ht="20.399999999999999" customHeight="1">
      <c r="B908" s="176"/>
      <c r="C908" s="230" t="s">
        <v>2393</v>
      </c>
      <c r="D908" s="230" t="s">
        <v>757</v>
      </c>
      <c r="E908" s="231" t="s">
        <v>2394</v>
      </c>
      <c r="F908" s="232" t="s">
        <v>2395</v>
      </c>
      <c r="G908" s="233" t="s">
        <v>494</v>
      </c>
      <c r="H908" s="234">
        <v>6</v>
      </c>
      <c r="I908" s="235"/>
      <c r="J908" s="236">
        <f t="shared" si="260"/>
        <v>0</v>
      </c>
      <c r="K908" s="403" t="s">
        <v>5588</v>
      </c>
      <c r="L908" s="237"/>
      <c r="M908" s="238" t="s">
        <v>5</v>
      </c>
      <c r="N908" s="239" t="s">
        <v>45</v>
      </c>
      <c r="O908" s="43"/>
      <c r="P908" s="186">
        <f t="shared" si="261"/>
        <v>0</v>
      </c>
      <c r="Q908" s="186">
        <v>0</v>
      </c>
      <c r="R908" s="186">
        <f t="shared" si="262"/>
        <v>0</v>
      </c>
      <c r="S908" s="186">
        <v>0</v>
      </c>
      <c r="T908" s="187">
        <f t="shared" si="263"/>
        <v>0</v>
      </c>
      <c r="AR908" s="25" t="s">
        <v>401</v>
      </c>
      <c r="AT908" s="25" t="s">
        <v>757</v>
      </c>
      <c r="AU908" s="25" t="s">
        <v>291</v>
      </c>
      <c r="AY908" s="25" t="s">
        <v>285</v>
      </c>
      <c r="BE908" s="188">
        <f t="shared" si="264"/>
        <v>0</v>
      </c>
      <c r="BF908" s="188">
        <f t="shared" si="265"/>
        <v>0</v>
      </c>
      <c r="BG908" s="188">
        <f t="shared" si="266"/>
        <v>0</v>
      </c>
      <c r="BH908" s="188">
        <f t="shared" si="267"/>
        <v>0</v>
      </c>
      <c r="BI908" s="188">
        <f t="shared" si="268"/>
        <v>0</v>
      </c>
      <c r="BJ908" s="25" t="s">
        <v>82</v>
      </c>
      <c r="BK908" s="188">
        <f t="shared" si="269"/>
        <v>0</v>
      </c>
      <c r="BL908" s="25" t="s">
        <v>337</v>
      </c>
      <c r="BM908" s="25" t="s">
        <v>2396</v>
      </c>
    </row>
    <row r="909" spans="2:65" s="1" customFormat="1" ht="20.399999999999999" customHeight="1">
      <c r="B909" s="176"/>
      <c r="C909" s="230" t="s">
        <v>678</v>
      </c>
      <c r="D909" s="230" t="s">
        <v>757</v>
      </c>
      <c r="E909" s="231" t="s">
        <v>2397</v>
      </c>
      <c r="F909" s="232" t="s">
        <v>2398</v>
      </c>
      <c r="G909" s="233" t="s">
        <v>494</v>
      </c>
      <c r="H909" s="234">
        <v>6</v>
      </c>
      <c r="I909" s="235"/>
      <c r="J909" s="236">
        <f t="shared" si="260"/>
        <v>0</v>
      </c>
      <c r="K909" s="403" t="s">
        <v>5588</v>
      </c>
      <c r="L909" s="237"/>
      <c r="M909" s="238" t="s">
        <v>5</v>
      </c>
      <c r="N909" s="239" t="s">
        <v>45</v>
      </c>
      <c r="O909" s="43"/>
      <c r="P909" s="186">
        <f t="shared" si="261"/>
        <v>0</v>
      </c>
      <c r="Q909" s="186">
        <v>0</v>
      </c>
      <c r="R909" s="186">
        <f t="shared" si="262"/>
        <v>0</v>
      </c>
      <c r="S909" s="186">
        <v>0</v>
      </c>
      <c r="T909" s="187">
        <f t="shared" si="263"/>
        <v>0</v>
      </c>
      <c r="AR909" s="25" t="s">
        <v>401</v>
      </c>
      <c r="AT909" s="25" t="s">
        <v>757</v>
      </c>
      <c r="AU909" s="25" t="s">
        <v>291</v>
      </c>
      <c r="AY909" s="25" t="s">
        <v>285</v>
      </c>
      <c r="BE909" s="188">
        <f t="shared" si="264"/>
        <v>0</v>
      </c>
      <c r="BF909" s="188">
        <f t="shared" si="265"/>
        <v>0</v>
      </c>
      <c r="BG909" s="188">
        <f t="shared" si="266"/>
        <v>0</v>
      </c>
      <c r="BH909" s="188">
        <f t="shared" si="267"/>
        <v>0</v>
      </c>
      <c r="BI909" s="188">
        <f t="shared" si="268"/>
        <v>0</v>
      </c>
      <c r="BJ909" s="25" t="s">
        <v>82</v>
      </c>
      <c r="BK909" s="188">
        <f t="shared" si="269"/>
        <v>0</v>
      </c>
      <c r="BL909" s="25" t="s">
        <v>337</v>
      </c>
      <c r="BM909" s="25" t="s">
        <v>2399</v>
      </c>
    </row>
    <row r="910" spans="2:65" s="1" customFormat="1" ht="20.399999999999999" customHeight="1">
      <c r="B910" s="176"/>
      <c r="C910" s="230" t="s">
        <v>2400</v>
      </c>
      <c r="D910" s="230" t="s">
        <v>757</v>
      </c>
      <c r="E910" s="231" t="s">
        <v>2401</v>
      </c>
      <c r="F910" s="232" t="s">
        <v>2402</v>
      </c>
      <c r="G910" s="233" t="s">
        <v>494</v>
      </c>
      <c r="H910" s="234">
        <v>8</v>
      </c>
      <c r="I910" s="235"/>
      <c r="J910" s="236">
        <f t="shared" si="260"/>
        <v>0</v>
      </c>
      <c r="K910" s="403" t="s">
        <v>5588</v>
      </c>
      <c r="L910" s="237"/>
      <c r="M910" s="238" t="s">
        <v>5</v>
      </c>
      <c r="N910" s="239" t="s">
        <v>45</v>
      </c>
      <c r="O910" s="43"/>
      <c r="P910" s="186">
        <f t="shared" si="261"/>
        <v>0</v>
      </c>
      <c r="Q910" s="186">
        <v>0</v>
      </c>
      <c r="R910" s="186">
        <f t="shared" si="262"/>
        <v>0</v>
      </c>
      <c r="S910" s="186">
        <v>0</v>
      </c>
      <c r="T910" s="187">
        <f t="shared" si="263"/>
        <v>0</v>
      </c>
      <c r="AR910" s="25" t="s">
        <v>401</v>
      </c>
      <c r="AT910" s="25" t="s">
        <v>757</v>
      </c>
      <c r="AU910" s="25" t="s">
        <v>291</v>
      </c>
      <c r="AY910" s="25" t="s">
        <v>285</v>
      </c>
      <c r="BE910" s="188">
        <f t="shared" si="264"/>
        <v>0</v>
      </c>
      <c r="BF910" s="188">
        <f t="shared" si="265"/>
        <v>0</v>
      </c>
      <c r="BG910" s="188">
        <f t="shared" si="266"/>
        <v>0</v>
      </c>
      <c r="BH910" s="188">
        <f t="shared" si="267"/>
        <v>0</v>
      </c>
      <c r="BI910" s="188">
        <f t="shared" si="268"/>
        <v>0</v>
      </c>
      <c r="BJ910" s="25" t="s">
        <v>82</v>
      </c>
      <c r="BK910" s="188">
        <f t="shared" si="269"/>
        <v>0</v>
      </c>
      <c r="BL910" s="25" t="s">
        <v>337</v>
      </c>
      <c r="BM910" s="25" t="s">
        <v>2403</v>
      </c>
    </row>
    <row r="911" spans="2:65" s="1" customFormat="1" ht="20.399999999999999" customHeight="1">
      <c r="B911" s="176"/>
      <c r="C911" s="230" t="s">
        <v>682</v>
      </c>
      <c r="D911" s="230" t="s">
        <v>757</v>
      </c>
      <c r="E911" s="231" t="s">
        <v>2404</v>
      </c>
      <c r="F911" s="232" t="s">
        <v>2405</v>
      </c>
      <c r="G911" s="233" t="s">
        <v>494</v>
      </c>
      <c r="H911" s="234">
        <v>5</v>
      </c>
      <c r="I911" s="235"/>
      <c r="J911" s="236">
        <f t="shared" si="260"/>
        <v>0</v>
      </c>
      <c r="K911" s="403" t="s">
        <v>5588</v>
      </c>
      <c r="L911" s="237"/>
      <c r="M911" s="238" t="s">
        <v>5</v>
      </c>
      <c r="N911" s="239" t="s">
        <v>45</v>
      </c>
      <c r="O911" s="43"/>
      <c r="P911" s="186">
        <f t="shared" si="261"/>
        <v>0</v>
      </c>
      <c r="Q911" s="186">
        <v>0</v>
      </c>
      <c r="R911" s="186">
        <f t="shared" si="262"/>
        <v>0</v>
      </c>
      <c r="S911" s="186">
        <v>0</v>
      </c>
      <c r="T911" s="187">
        <f t="shared" si="263"/>
        <v>0</v>
      </c>
      <c r="AR911" s="25" t="s">
        <v>401</v>
      </c>
      <c r="AT911" s="25" t="s">
        <v>757</v>
      </c>
      <c r="AU911" s="25" t="s">
        <v>291</v>
      </c>
      <c r="AY911" s="25" t="s">
        <v>285</v>
      </c>
      <c r="BE911" s="188">
        <f t="shared" si="264"/>
        <v>0</v>
      </c>
      <c r="BF911" s="188">
        <f t="shared" si="265"/>
        <v>0</v>
      </c>
      <c r="BG911" s="188">
        <f t="shared" si="266"/>
        <v>0</v>
      </c>
      <c r="BH911" s="188">
        <f t="shared" si="267"/>
        <v>0</v>
      </c>
      <c r="BI911" s="188">
        <f t="shared" si="268"/>
        <v>0</v>
      </c>
      <c r="BJ911" s="25" t="s">
        <v>82</v>
      </c>
      <c r="BK911" s="188">
        <f t="shared" si="269"/>
        <v>0</v>
      </c>
      <c r="BL911" s="25" t="s">
        <v>337</v>
      </c>
      <c r="BM911" s="25" t="s">
        <v>2406</v>
      </c>
    </row>
    <row r="912" spans="2:65" s="1" customFormat="1" ht="20.399999999999999" customHeight="1">
      <c r="B912" s="176"/>
      <c r="C912" s="230" t="s">
        <v>2407</v>
      </c>
      <c r="D912" s="230" t="s">
        <v>757</v>
      </c>
      <c r="E912" s="231" t="s">
        <v>2408</v>
      </c>
      <c r="F912" s="232" t="s">
        <v>2409</v>
      </c>
      <c r="G912" s="233" t="s">
        <v>494</v>
      </c>
      <c r="H912" s="234">
        <v>8</v>
      </c>
      <c r="I912" s="235"/>
      <c r="J912" s="236">
        <f t="shared" si="260"/>
        <v>0</v>
      </c>
      <c r="K912" s="403" t="s">
        <v>5588</v>
      </c>
      <c r="L912" s="237"/>
      <c r="M912" s="238" t="s">
        <v>5</v>
      </c>
      <c r="N912" s="239" t="s">
        <v>45</v>
      </c>
      <c r="O912" s="43"/>
      <c r="P912" s="186">
        <f t="shared" si="261"/>
        <v>0</v>
      </c>
      <c r="Q912" s="186">
        <v>0</v>
      </c>
      <c r="R912" s="186">
        <f t="shared" si="262"/>
        <v>0</v>
      </c>
      <c r="S912" s="186">
        <v>0</v>
      </c>
      <c r="T912" s="187">
        <f t="shared" si="263"/>
        <v>0</v>
      </c>
      <c r="AR912" s="25" t="s">
        <v>401</v>
      </c>
      <c r="AT912" s="25" t="s">
        <v>757</v>
      </c>
      <c r="AU912" s="25" t="s">
        <v>291</v>
      </c>
      <c r="AY912" s="25" t="s">
        <v>285</v>
      </c>
      <c r="BE912" s="188">
        <f t="shared" si="264"/>
        <v>0</v>
      </c>
      <c r="BF912" s="188">
        <f t="shared" si="265"/>
        <v>0</v>
      </c>
      <c r="BG912" s="188">
        <f t="shared" si="266"/>
        <v>0</v>
      </c>
      <c r="BH912" s="188">
        <f t="shared" si="267"/>
        <v>0</v>
      </c>
      <c r="BI912" s="188">
        <f t="shared" si="268"/>
        <v>0</v>
      </c>
      <c r="BJ912" s="25" t="s">
        <v>82</v>
      </c>
      <c r="BK912" s="188">
        <f t="shared" si="269"/>
        <v>0</v>
      </c>
      <c r="BL912" s="25" t="s">
        <v>337</v>
      </c>
      <c r="BM912" s="25" t="s">
        <v>2410</v>
      </c>
    </row>
    <row r="913" spans="2:65" s="1" customFormat="1" ht="20.399999999999999" customHeight="1">
      <c r="B913" s="176"/>
      <c r="C913" s="230" t="s">
        <v>690</v>
      </c>
      <c r="D913" s="230" t="s">
        <v>757</v>
      </c>
      <c r="E913" s="231" t="s">
        <v>2411</v>
      </c>
      <c r="F913" s="232" t="s">
        <v>2412</v>
      </c>
      <c r="G913" s="233" t="s">
        <v>494</v>
      </c>
      <c r="H913" s="234">
        <v>2</v>
      </c>
      <c r="I913" s="235"/>
      <c r="J913" s="236">
        <f t="shared" si="260"/>
        <v>0</v>
      </c>
      <c r="K913" s="403" t="s">
        <v>5588</v>
      </c>
      <c r="L913" s="237"/>
      <c r="M913" s="238" t="s">
        <v>5</v>
      </c>
      <c r="N913" s="239" t="s">
        <v>45</v>
      </c>
      <c r="O913" s="43"/>
      <c r="P913" s="186">
        <f t="shared" si="261"/>
        <v>0</v>
      </c>
      <c r="Q913" s="186">
        <v>0</v>
      </c>
      <c r="R913" s="186">
        <f t="shared" si="262"/>
        <v>0</v>
      </c>
      <c r="S913" s="186">
        <v>0</v>
      </c>
      <c r="T913" s="187">
        <f t="shared" si="263"/>
        <v>0</v>
      </c>
      <c r="AR913" s="25" t="s">
        <v>401</v>
      </c>
      <c r="AT913" s="25" t="s">
        <v>757</v>
      </c>
      <c r="AU913" s="25" t="s">
        <v>291</v>
      </c>
      <c r="AY913" s="25" t="s">
        <v>285</v>
      </c>
      <c r="BE913" s="188">
        <f t="shared" si="264"/>
        <v>0</v>
      </c>
      <c r="BF913" s="188">
        <f t="shared" si="265"/>
        <v>0</v>
      </c>
      <c r="BG913" s="188">
        <f t="shared" si="266"/>
        <v>0</v>
      </c>
      <c r="BH913" s="188">
        <f t="shared" si="267"/>
        <v>0</v>
      </c>
      <c r="BI913" s="188">
        <f t="shared" si="268"/>
        <v>0</v>
      </c>
      <c r="BJ913" s="25" t="s">
        <v>82</v>
      </c>
      <c r="BK913" s="188">
        <f t="shared" si="269"/>
        <v>0</v>
      </c>
      <c r="BL913" s="25" t="s">
        <v>337</v>
      </c>
      <c r="BM913" s="25" t="s">
        <v>2413</v>
      </c>
    </row>
    <row r="914" spans="2:65" s="1" customFormat="1" ht="20.399999999999999" customHeight="1">
      <c r="B914" s="176"/>
      <c r="C914" s="230" t="s">
        <v>2414</v>
      </c>
      <c r="D914" s="230" t="s">
        <v>757</v>
      </c>
      <c r="E914" s="231" t="s">
        <v>2415</v>
      </c>
      <c r="F914" s="232" t="s">
        <v>2416</v>
      </c>
      <c r="G914" s="233" t="s">
        <v>494</v>
      </c>
      <c r="H914" s="234">
        <v>2</v>
      </c>
      <c r="I914" s="235"/>
      <c r="J914" s="236">
        <f t="shared" si="260"/>
        <v>0</v>
      </c>
      <c r="K914" s="403" t="s">
        <v>5588</v>
      </c>
      <c r="L914" s="237"/>
      <c r="M914" s="238" t="s">
        <v>5</v>
      </c>
      <c r="N914" s="239" t="s">
        <v>45</v>
      </c>
      <c r="O914" s="43"/>
      <c r="P914" s="186">
        <f t="shared" si="261"/>
        <v>0</v>
      </c>
      <c r="Q914" s="186">
        <v>0</v>
      </c>
      <c r="R914" s="186">
        <f t="shared" si="262"/>
        <v>0</v>
      </c>
      <c r="S914" s="186">
        <v>0</v>
      </c>
      <c r="T914" s="187">
        <f t="shared" si="263"/>
        <v>0</v>
      </c>
      <c r="AR914" s="25" t="s">
        <v>401</v>
      </c>
      <c r="AT914" s="25" t="s">
        <v>757</v>
      </c>
      <c r="AU914" s="25" t="s">
        <v>291</v>
      </c>
      <c r="AY914" s="25" t="s">
        <v>285</v>
      </c>
      <c r="BE914" s="188">
        <f t="shared" si="264"/>
        <v>0</v>
      </c>
      <c r="BF914" s="188">
        <f t="shared" si="265"/>
        <v>0</v>
      </c>
      <c r="BG914" s="188">
        <f t="shared" si="266"/>
        <v>0</v>
      </c>
      <c r="BH914" s="188">
        <f t="shared" si="267"/>
        <v>0</v>
      </c>
      <c r="BI914" s="188">
        <f t="shared" si="268"/>
        <v>0</v>
      </c>
      <c r="BJ914" s="25" t="s">
        <v>82</v>
      </c>
      <c r="BK914" s="188">
        <f t="shared" si="269"/>
        <v>0</v>
      </c>
      <c r="BL914" s="25" t="s">
        <v>337</v>
      </c>
      <c r="BM914" s="25" t="s">
        <v>2417</v>
      </c>
    </row>
    <row r="915" spans="2:65" s="1" customFormat="1" ht="20.399999999999999" customHeight="1">
      <c r="B915" s="176"/>
      <c r="C915" s="230" t="s">
        <v>686</v>
      </c>
      <c r="D915" s="230" t="s">
        <v>757</v>
      </c>
      <c r="E915" s="231" t="s">
        <v>2418</v>
      </c>
      <c r="F915" s="232" t="s">
        <v>2419</v>
      </c>
      <c r="G915" s="233" t="s">
        <v>494</v>
      </c>
      <c r="H915" s="234">
        <v>6</v>
      </c>
      <c r="I915" s="235"/>
      <c r="J915" s="236">
        <f t="shared" si="260"/>
        <v>0</v>
      </c>
      <c r="K915" s="403" t="s">
        <v>5588</v>
      </c>
      <c r="L915" s="237"/>
      <c r="M915" s="238" t="s">
        <v>5</v>
      </c>
      <c r="N915" s="239" t="s">
        <v>45</v>
      </c>
      <c r="O915" s="43"/>
      <c r="P915" s="186">
        <f t="shared" si="261"/>
        <v>0</v>
      </c>
      <c r="Q915" s="186">
        <v>0</v>
      </c>
      <c r="R915" s="186">
        <f t="shared" si="262"/>
        <v>0</v>
      </c>
      <c r="S915" s="186">
        <v>0</v>
      </c>
      <c r="T915" s="187">
        <f t="shared" si="263"/>
        <v>0</v>
      </c>
      <c r="AR915" s="25" t="s">
        <v>401</v>
      </c>
      <c r="AT915" s="25" t="s">
        <v>757</v>
      </c>
      <c r="AU915" s="25" t="s">
        <v>291</v>
      </c>
      <c r="AY915" s="25" t="s">
        <v>285</v>
      </c>
      <c r="BE915" s="188">
        <f t="shared" si="264"/>
        <v>0</v>
      </c>
      <c r="BF915" s="188">
        <f t="shared" si="265"/>
        <v>0</v>
      </c>
      <c r="BG915" s="188">
        <f t="shared" si="266"/>
        <v>0</v>
      </c>
      <c r="BH915" s="188">
        <f t="shared" si="267"/>
        <v>0</v>
      </c>
      <c r="BI915" s="188">
        <f t="shared" si="268"/>
        <v>0</v>
      </c>
      <c r="BJ915" s="25" t="s">
        <v>82</v>
      </c>
      <c r="BK915" s="188">
        <f t="shared" si="269"/>
        <v>0</v>
      </c>
      <c r="BL915" s="25" t="s">
        <v>337</v>
      </c>
      <c r="BM915" s="25" t="s">
        <v>2420</v>
      </c>
    </row>
    <row r="916" spans="2:65" s="1" customFormat="1" ht="20.399999999999999" customHeight="1">
      <c r="B916" s="176"/>
      <c r="C916" s="230" t="s">
        <v>2421</v>
      </c>
      <c r="D916" s="230" t="s">
        <v>757</v>
      </c>
      <c r="E916" s="231" t="s">
        <v>2422</v>
      </c>
      <c r="F916" s="232" t="s">
        <v>2423</v>
      </c>
      <c r="G916" s="233" t="s">
        <v>494</v>
      </c>
      <c r="H916" s="234">
        <v>6</v>
      </c>
      <c r="I916" s="235"/>
      <c r="J916" s="236">
        <f t="shared" si="260"/>
        <v>0</v>
      </c>
      <c r="K916" s="403" t="s">
        <v>5588</v>
      </c>
      <c r="L916" s="237"/>
      <c r="M916" s="238" t="s">
        <v>5</v>
      </c>
      <c r="N916" s="239" t="s">
        <v>45</v>
      </c>
      <c r="O916" s="43"/>
      <c r="P916" s="186">
        <f t="shared" si="261"/>
        <v>0</v>
      </c>
      <c r="Q916" s="186">
        <v>0</v>
      </c>
      <c r="R916" s="186">
        <f t="shared" si="262"/>
        <v>0</v>
      </c>
      <c r="S916" s="186">
        <v>0</v>
      </c>
      <c r="T916" s="187">
        <f t="shared" si="263"/>
        <v>0</v>
      </c>
      <c r="AR916" s="25" t="s">
        <v>401</v>
      </c>
      <c r="AT916" s="25" t="s">
        <v>757</v>
      </c>
      <c r="AU916" s="25" t="s">
        <v>291</v>
      </c>
      <c r="AY916" s="25" t="s">
        <v>285</v>
      </c>
      <c r="BE916" s="188">
        <f t="shared" si="264"/>
        <v>0</v>
      </c>
      <c r="BF916" s="188">
        <f t="shared" si="265"/>
        <v>0</v>
      </c>
      <c r="BG916" s="188">
        <f t="shared" si="266"/>
        <v>0</v>
      </c>
      <c r="BH916" s="188">
        <f t="shared" si="267"/>
        <v>0</v>
      </c>
      <c r="BI916" s="188">
        <f t="shared" si="268"/>
        <v>0</v>
      </c>
      <c r="BJ916" s="25" t="s">
        <v>82</v>
      </c>
      <c r="BK916" s="188">
        <f t="shared" si="269"/>
        <v>0</v>
      </c>
      <c r="BL916" s="25" t="s">
        <v>337</v>
      </c>
      <c r="BM916" s="25" t="s">
        <v>2424</v>
      </c>
    </row>
    <row r="917" spans="2:65" s="1" customFormat="1" ht="20.399999999999999" customHeight="1">
      <c r="B917" s="176"/>
      <c r="C917" s="230" t="s">
        <v>693</v>
      </c>
      <c r="D917" s="230" t="s">
        <v>757</v>
      </c>
      <c r="E917" s="231" t="s">
        <v>2425</v>
      </c>
      <c r="F917" s="232" t="s">
        <v>2426</v>
      </c>
      <c r="G917" s="233" t="s">
        <v>494</v>
      </c>
      <c r="H917" s="234">
        <v>2</v>
      </c>
      <c r="I917" s="235"/>
      <c r="J917" s="236">
        <f t="shared" si="260"/>
        <v>0</v>
      </c>
      <c r="K917" s="403" t="s">
        <v>5588</v>
      </c>
      <c r="L917" s="237"/>
      <c r="M917" s="238" t="s">
        <v>5</v>
      </c>
      <c r="N917" s="239" t="s">
        <v>45</v>
      </c>
      <c r="O917" s="43"/>
      <c r="P917" s="186">
        <f t="shared" si="261"/>
        <v>0</v>
      </c>
      <c r="Q917" s="186">
        <v>0</v>
      </c>
      <c r="R917" s="186">
        <f t="shared" si="262"/>
        <v>0</v>
      </c>
      <c r="S917" s="186">
        <v>0</v>
      </c>
      <c r="T917" s="187">
        <f t="shared" si="263"/>
        <v>0</v>
      </c>
      <c r="AR917" s="25" t="s">
        <v>401</v>
      </c>
      <c r="AT917" s="25" t="s">
        <v>757</v>
      </c>
      <c r="AU917" s="25" t="s">
        <v>291</v>
      </c>
      <c r="AY917" s="25" t="s">
        <v>285</v>
      </c>
      <c r="BE917" s="188">
        <f t="shared" si="264"/>
        <v>0</v>
      </c>
      <c r="BF917" s="188">
        <f t="shared" si="265"/>
        <v>0</v>
      </c>
      <c r="BG917" s="188">
        <f t="shared" si="266"/>
        <v>0</v>
      </c>
      <c r="BH917" s="188">
        <f t="shared" si="267"/>
        <v>0</v>
      </c>
      <c r="BI917" s="188">
        <f t="shared" si="268"/>
        <v>0</v>
      </c>
      <c r="BJ917" s="25" t="s">
        <v>82</v>
      </c>
      <c r="BK917" s="188">
        <f t="shared" si="269"/>
        <v>0</v>
      </c>
      <c r="BL917" s="25" t="s">
        <v>337</v>
      </c>
      <c r="BM917" s="25" t="s">
        <v>2427</v>
      </c>
    </row>
    <row r="918" spans="2:65" s="1" customFormat="1" ht="20.399999999999999" customHeight="1">
      <c r="B918" s="176"/>
      <c r="C918" s="230" t="s">
        <v>2428</v>
      </c>
      <c r="D918" s="230" t="s">
        <v>757</v>
      </c>
      <c r="E918" s="231" t="s">
        <v>2429</v>
      </c>
      <c r="F918" s="232" t="s">
        <v>2430</v>
      </c>
      <c r="G918" s="233" t="s">
        <v>494</v>
      </c>
      <c r="H918" s="234">
        <v>8</v>
      </c>
      <c r="I918" s="235"/>
      <c r="J918" s="236">
        <f t="shared" si="260"/>
        <v>0</v>
      </c>
      <c r="K918" s="403" t="s">
        <v>5588</v>
      </c>
      <c r="L918" s="237"/>
      <c r="M918" s="238" t="s">
        <v>5</v>
      </c>
      <c r="N918" s="239" t="s">
        <v>45</v>
      </c>
      <c r="O918" s="43"/>
      <c r="P918" s="186">
        <f t="shared" si="261"/>
        <v>0</v>
      </c>
      <c r="Q918" s="186">
        <v>0</v>
      </c>
      <c r="R918" s="186">
        <f t="shared" si="262"/>
        <v>0</v>
      </c>
      <c r="S918" s="186">
        <v>0</v>
      </c>
      <c r="T918" s="187">
        <f t="shared" si="263"/>
        <v>0</v>
      </c>
      <c r="AR918" s="25" t="s">
        <v>401</v>
      </c>
      <c r="AT918" s="25" t="s">
        <v>757</v>
      </c>
      <c r="AU918" s="25" t="s">
        <v>291</v>
      </c>
      <c r="AY918" s="25" t="s">
        <v>285</v>
      </c>
      <c r="BE918" s="188">
        <f t="shared" si="264"/>
        <v>0</v>
      </c>
      <c r="BF918" s="188">
        <f t="shared" si="265"/>
        <v>0</v>
      </c>
      <c r="BG918" s="188">
        <f t="shared" si="266"/>
        <v>0</v>
      </c>
      <c r="BH918" s="188">
        <f t="shared" si="267"/>
        <v>0</v>
      </c>
      <c r="BI918" s="188">
        <f t="shared" si="268"/>
        <v>0</v>
      </c>
      <c r="BJ918" s="25" t="s">
        <v>82</v>
      </c>
      <c r="BK918" s="188">
        <f t="shared" si="269"/>
        <v>0</v>
      </c>
      <c r="BL918" s="25" t="s">
        <v>337</v>
      </c>
      <c r="BM918" s="25" t="s">
        <v>2431</v>
      </c>
    </row>
    <row r="919" spans="2:65" s="1" customFormat="1" ht="20.399999999999999" customHeight="1">
      <c r="B919" s="176"/>
      <c r="C919" s="230" t="s">
        <v>2432</v>
      </c>
      <c r="D919" s="230" t="s">
        <v>757</v>
      </c>
      <c r="E919" s="231" t="s">
        <v>2433</v>
      </c>
      <c r="F919" s="232" t="s">
        <v>2434</v>
      </c>
      <c r="G919" s="233" t="s">
        <v>494</v>
      </c>
      <c r="H919" s="234">
        <v>2</v>
      </c>
      <c r="I919" s="235"/>
      <c r="J919" s="236">
        <f t="shared" si="260"/>
        <v>0</v>
      </c>
      <c r="K919" s="403" t="s">
        <v>5588</v>
      </c>
      <c r="L919" s="237"/>
      <c r="M919" s="238" t="s">
        <v>5</v>
      </c>
      <c r="N919" s="239" t="s">
        <v>45</v>
      </c>
      <c r="O919" s="43"/>
      <c r="P919" s="186">
        <f t="shared" si="261"/>
        <v>0</v>
      </c>
      <c r="Q919" s="186">
        <v>0</v>
      </c>
      <c r="R919" s="186">
        <f t="shared" si="262"/>
        <v>0</v>
      </c>
      <c r="S919" s="186">
        <v>0</v>
      </c>
      <c r="T919" s="187">
        <f t="shared" si="263"/>
        <v>0</v>
      </c>
      <c r="AR919" s="25" t="s">
        <v>401</v>
      </c>
      <c r="AT919" s="25" t="s">
        <v>757</v>
      </c>
      <c r="AU919" s="25" t="s">
        <v>291</v>
      </c>
      <c r="AY919" s="25" t="s">
        <v>285</v>
      </c>
      <c r="BE919" s="188">
        <f t="shared" si="264"/>
        <v>0</v>
      </c>
      <c r="BF919" s="188">
        <f t="shared" si="265"/>
        <v>0</v>
      </c>
      <c r="BG919" s="188">
        <f t="shared" si="266"/>
        <v>0</v>
      </c>
      <c r="BH919" s="188">
        <f t="shared" si="267"/>
        <v>0</v>
      </c>
      <c r="BI919" s="188">
        <f t="shared" si="268"/>
        <v>0</v>
      </c>
      <c r="BJ919" s="25" t="s">
        <v>82</v>
      </c>
      <c r="BK919" s="188">
        <f t="shared" si="269"/>
        <v>0</v>
      </c>
      <c r="BL919" s="25" t="s">
        <v>337</v>
      </c>
      <c r="BM919" s="25" t="s">
        <v>2435</v>
      </c>
    </row>
    <row r="920" spans="2:65" s="1" customFormat="1" ht="20.399999999999999" customHeight="1">
      <c r="B920" s="176"/>
      <c r="C920" s="230" t="s">
        <v>2436</v>
      </c>
      <c r="D920" s="230" t="s">
        <v>757</v>
      </c>
      <c r="E920" s="231" t="s">
        <v>2437</v>
      </c>
      <c r="F920" s="232" t="s">
        <v>2438</v>
      </c>
      <c r="G920" s="233" t="s">
        <v>494</v>
      </c>
      <c r="H920" s="234">
        <v>5</v>
      </c>
      <c r="I920" s="235"/>
      <c r="J920" s="236">
        <f t="shared" si="260"/>
        <v>0</v>
      </c>
      <c r="K920" s="403" t="s">
        <v>5588</v>
      </c>
      <c r="L920" s="237"/>
      <c r="M920" s="238" t="s">
        <v>5</v>
      </c>
      <c r="N920" s="239" t="s">
        <v>45</v>
      </c>
      <c r="O920" s="43"/>
      <c r="P920" s="186">
        <f t="shared" si="261"/>
        <v>0</v>
      </c>
      <c r="Q920" s="186">
        <v>0</v>
      </c>
      <c r="R920" s="186">
        <f t="shared" si="262"/>
        <v>0</v>
      </c>
      <c r="S920" s="186">
        <v>0</v>
      </c>
      <c r="T920" s="187">
        <f t="shared" si="263"/>
        <v>0</v>
      </c>
      <c r="AR920" s="25" t="s">
        <v>401</v>
      </c>
      <c r="AT920" s="25" t="s">
        <v>757</v>
      </c>
      <c r="AU920" s="25" t="s">
        <v>291</v>
      </c>
      <c r="AY920" s="25" t="s">
        <v>285</v>
      </c>
      <c r="BE920" s="188">
        <f t="shared" si="264"/>
        <v>0</v>
      </c>
      <c r="BF920" s="188">
        <f t="shared" si="265"/>
        <v>0</v>
      </c>
      <c r="BG920" s="188">
        <f t="shared" si="266"/>
        <v>0</v>
      </c>
      <c r="BH920" s="188">
        <f t="shared" si="267"/>
        <v>0</v>
      </c>
      <c r="BI920" s="188">
        <f t="shared" si="268"/>
        <v>0</v>
      </c>
      <c r="BJ920" s="25" t="s">
        <v>82</v>
      </c>
      <c r="BK920" s="188">
        <f t="shared" si="269"/>
        <v>0</v>
      </c>
      <c r="BL920" s="25" t="s">
        <v>337</v>
      </c>
      <c r="BM920" s="25" t="s">
        <v>2439</v>
      </c>
    </row>
    <row r="921" spans="2:65" s="1" customFormat="1" ht="20.399999999999999" customHeight="1">
      <c r="B921" s="176"/>
      <c r="C921" s="230" t="s">
        <v>2440</v>
      </c>
      <c r="D921" s="230" t="s">
        <v>757</v>
      </c>
      <c r="E921" s="231" t="s">
        <v>2441</v>
      </c>
      <c r="F921" s="232" t="s">
        <v>2442</v>
      </c>
      <c r="G921" s="233" t="s">
        <v>494</v>
      </c>
      <c r="H921" s="234">
        <v>2</v>
      </c>
      <c r="I921" s="235"/>
      <c r="J921" s="236">
        <f t="shared" si="260"/>
        <v>0</v>
      </c>
      <c r="K921" s="403" t="s">
        <v>5588</v>
      </c>
      <c r="L921" s="237"/>
      <c r="M921" s="238" t="s">
        <v>5</v>
      </c>
      <c r="N921" s="239" t="s">
        <v>45</v>
      </c>
      <c r="O921" s="43"/>
      <c r="P921" s="186">
        <f t="shared" si="261"/>
        <v>0</v>
      </c>
      <c r="Q921" s="186">
        <v>0</v>
      </c>
      <c r="R921" s="186">
        <f t="shared" si="262"/>
        <v>0</v>
      </c>
      <c r="S921" s="186">
        <v>0</v>
      </c>
      <c r="T921" s="187">
        <f t="shared" si="263"/>
        <v>0</v>
      </c>
      <c r="AR921" s="25" t="s">
        <v>401</v>
      </c>
      <c r="AT921" s="25" t="s">
        <v>757</v>
      </c>
      <c r="AU921" s="25" t="s">
        <v>291</v>
      </c>
      <c r="AY921" s="25" t="s">
        <v>285</v>
      </c>
      <c r="BE921" s="188">
        <f t="shared" si="264"/>
        <v>0</v>
      </c>
      <c r="BF921" s="188">
        <f t="shared" si="265"/>
        <v>0</v>
      </c>
      <c r="BG921" s="188">
        <f t="shared" si="266"/>
        <v>0</v>
      </c>
      <c r="BH921" s="188">
        <f t="shared" si="267"/>
        <v>0</v>
      </c>
      <c r="BI921" s="188">
        <f t="shared" si="268"/>
        <v>0</v>
      </c>
      <c r="BJ921" s="25" t="s">
        <v>82</v>
      </c>
      <c r="BK921" s="188">
        <f t="shared" si="269"/>
        <v>0</v>
      </c>
      <c r="BL921" s="25" t="s">
        <v>337</v>
      </c>
      <c r="BM921" s="25" t="s">
        <v>2443</v>
      </c>
    </row>
    <row r="922" spans="2:65" s="1" customFormat="1" ht="20.399999999999999" customHeight="1">
      <c r="B922" s="176"/>
      <c r="C922" s="230" t="s">
        <v>2444</v>
      </c>
      <c r="D922" s="230" t="s">
        <v>757</v>
      </c>
      <c r="E922" s="231" t="s">
        <v>2445</v>
      </c>
      <c r="F922" s="232" t="s">
        <v>2446</v>
      </c>
      <c r="G922" s="233" t="s">
        <v>494</v>
      </c>
      <c r="H922" s="234">
        <v>1</v>
      </c>
      <c r="I922" s="235"/>
      <c r="J922" s="236">
        <f t="shared" si="260"/>
        <v>0</v>
      </c>
      <c r="K922" s="403" t="s">
        <v>5588</v>
      </c>
      <c r="L922" s="237"/>
      <c r="M922" s="238" t="s">
        <v>5</v>
      </c>
      <c r="N922" s="239" t="s">
        <v>45</v>
      </c>
      <c r="O922" s="43"/>
      <c r="P922" s="186">
        <f t="shared" si="261"/>
        <v>0</v>
      </c>
      <c r="Q922" s="186">
        <v>0</v>
      </c>
      <c r="R922" s="186">
        <f t="shared" si="262"/>
        <v>0</v>
      </c>
      <c r="S922" s="186">
        <v>0</v>
      </c>
      <c r="T922" s="187">
        <f t="shared" si="263"/>
        <v>0</v>
      </c>
      <c r="AR922" s="25" t="s">
        <v>401</v>
      </c>
      <c r="AT922" s="25" t="s">
        <v>757</v>
      </c>
      <c r="AU922" s="25" t="s">
        <v>291</v>
      </c>
      <c r="AY922" s="25" t="s">
        <v>285</v>
      </c>
      <c r="BE922" s="188">
        <f t="shared" si="264"/>
        <v>0</v>
      </c>
      <c r="BF922" s="188">
        <f t="shared" si="265"/>
        <v>0</v>
      </c>
      <c r="BG922" s="188">
        <f t="shared" si="266"/>
        <v>0</v>
      </c>
      <c r="BH922" s="188">
        <f t="shared" si="267"/>
        <v>0</v>
      </c>
      <c r="BI922" s="188">
        <f t="shared" si="268"/>
        <v>0</v>
      </c>
      <c r="BJ922" s="25" t="s">
        <v>82</v>
      </c>
      <c r="BK922" s="188">
        <f t="shared" si="269"/>
        <v>0</v>
      </c>
      <c r="BL922" s="25" t="s">
        <v>337</v>
      </c>
      <c r="BM922" s="25" t="s">
        <v>2447</v>
      </c>
    </row>
    <row r="923" spans="2:65" s="1" customFormat="1" ht="20.399999999999999" customHeight="1">
      <c r="B923" s="176"/>
      <c r="C923" s="230" t="s">
        <v>2448</v>
      </c>
      <c r="D923" s="230" t="s">
        <v>757</v>
      </c>
      <c r="E923" s="231" t="s">
        <v>2449</v>
      </c>
      <c r="F923" s="232" t="s">
        <v>2450</v>
      </c>
      <c r="G923" s="233" t="s">
        <v>318</v>
      </c>
      <c r="H923" s="234">
        <v>6</v>
      </c>
      <c r="I923" s="235"/>
      <c r="J923" s="236">
        <f t="shared" ref="J923:J945" si="270">ROUND(I923*H923,2)</f>
        <v>0</v>
      </c>
      <c r="K923" s="403" t="s">
        <v>5588</v>
      </c>
      <c r="L923" s="237"/>
      <c r="M923" s="238" t="s">
        <v>5</v>
      </c>
      <c r="N923" s="239" t="s">
        <v>45</v>
      </c>
      <c r="O923" s="43"/>
      <c r="P923" s="186">
        <f t="shared" ref="P923:P945" si="271">O923*H923</f>
        <v>0</v>
      </c>
      <c r="Q923" s="186">
        <v>0</v>
      </c>
      <c r="R923" s="186">
        <f t="shared" ref="R923:R945" si="272">Q923*H923</f>
        <v>0</v>
      </c>
      <c r="S923" s="186">
        <v>0</v>
      </c>
      <c r="T923" s="187">
        <f t="shared" ref="T923:T945" si="273">S923*H923</f>
        <v>0</v>
      </c>
      <c r="AR923" s="25" t="s">
        <v>401</v>
      </c>
      <c r="AT923" s="25" t="s">
        <v>757</v>
      </c>
      <c r="AU923" s="25" t="s">
        <v>291</v>
      </c>
      <c r="AY923" s="25" t="s">
        <v>285</v>
      </c>
      <c r="BE923" s="188">
        <f t="shared" ref="BE923:BE945" si="274">IF(N923="základní",J923,0)</f>
        <v>0</v>
      </c>
      <c r="BF923" s="188">
        <f t="shared" ref="BF923:BF945" si="275">IF(N923="snížená",J923,0)</f>
        <v>0</v>
      </c>
      <c r="BG923" s="188">
        <f t="shared" ref="BG923:BG945" si="276">IF(N923="zákl. přenesená",J923,0)</f>
        <v>0</v>
      </c>
      <c r="BH923" s="188">
        <f t="shared" ref="BH923:BH945" si="277">IF(N923="sníž. přenesená",J923,0)</f>
        <v>0</v>
      </c>
      <c r="BI923" s="188">
        <f t="shared" ref="BI923:BI945" si="278">IF(N923="nulová",J923,0)</f>
        <v>0</v>
      </c>
      <c r="BJ923" s="25" t="s">
        <v>82</v>
      </c>
      <c r="BK923" s="188">
        <f t="shared" ref="BK923:BK945" si="279">ROUND(I923*H923,2)</f>
        <v>0</v>
      </c>
      <c r="BL923" s="25" t="s">
        <v>337</v>
      </c>
      <c r="BM923" s="25" t="s">
        <v>2451</v>
      </c>
    </row>
    <row r="924" spans="2:65" s="1" customFormat="1" ht="20.399999999999999" customHeight="1">
      <c r="B924" s="176"/>
      <c r="C924" s="230" t="s">
        <v>2452</v>
      </c>
      <c r="D924" s="230" t="s">
        <v>757</v>
      </c>
      <c r="E924" s="231" t="s">
        <v>2453</v>
      </c>
      <c r="F924" s="232" t="s">
        <v>2454</v>
      </c>
      <c r="G924" s="233" t="s">
        <v>494</v>
      </c>
      <c r="H924" s="234">
        <v>2</v>
      </c>
      <c r="I924" s="235"/>
      <c r="J924" s="236">
        <f t="shared" si="270"/>
        <v>0</v>
      </c>
      <c r="K924" s="403" t="s">
        <v>5588</v>
      </c>
      <c r="L924" s="237"/>
      <c r="M924" s="238" t="s">
        <v>5</v>
      </c>
      <c r="N924" s="239" t="s">
        <v>45</v>
      </c>
      <c r="O924" s="43"/>
      <c r="P924" s="186">
        <f t="shared" si="271"/>
        <v>0</v>
      </c>
      <c r="Q924" s="186">
        <v>0</v>
      </c>
      <c r="R924" s="186">
        <f t="shared" si="272"/>
        <v>0</v>
      </c>
      <c r="S924" s="186">
        <v>0</v>
      </c>
      <c r="T924" s="187">
        <f t="shared" si="273"/>
        <v>0</v>
      </c>
      <c r="AR924" s="25" t="s">
        <v>401</v>
      </c>
      <c r="AT924" s="25" t="s">
        <v>757</v>
      </c>
      <c r="AU924" s="25" t="s">
        <v>291</v>
      </c>
      <c r="AY924" s="25" t="s">
        <v>285</v>
      </c>
      <c r="BE924" s="188">
        <f t="shared" si="274"/>
        <v>0</v>
      </c>
      <c r="BF924" s="188">
        <f t="shared" si="275"/>
        <v>0</v>
      </c>
      <c r="BG924" s="188">
        <f t="shared" si="276"/>
        <v>0</v>
      </c>
      <c r="BH924" s="188">
        <f t="shared" si="277"/>
        <v>0</v>
      </c>
      <c r="BI924" s="188">
        <f t="shared" si="278"/>
        <v>0</v>
      </c>
      <c r="BJ924" s="25" t="s">
        <v>82</v>
      </c>
      <c r="BK924" s="188">
        <f t="shared" si="279"/>
        <v>0</v>
      </c>
      <c r="BL924" s="25" t="s">
        <v>337</v>
      </c>
      <c r="BM924" s="25" t="s">
        <v>2455</v>
      </c>
    </row>
    <row r="925" spans="2:65" s="1" customFormat="1" ht="20.399999999999999" customHeight="1">
      <c r="B925" s="176"/>
      <c r="C925" s="230" t="s">
        <v>2456</v>
      </c>
      <c r="D925" s="230" t="s">
        <v>757</v>
      </c>
      <c r="E925" s="231" t="s">
        <v>2457</v>
      </c>
      <c r="F925" s="232" t="s">
        <v>2458</v>
      </c>
      <c r="G925" s="233" t="s">
        <v>494</v>
      </c>
      <c r="H925" s="234">
        <v>2</v>
      </c>
      <c r="I925" s="235"/>
      <c r="J925" s="236">
        <f t="shared" si="270"/>
        <v>0</v>
      </c>
      <c r="K925" s="403" t="s">
        <v>5588</v>
      </c>
      <c r="L925" s="237"/>
      <c r="M925" s="238" t="s">
        <v>5</v>
      </c>
      <c r="N925" s="239" t="s">
        <v>45</v>
      </c>
      <c r="O925" s="43"/>
      <c r="P925" s="186">
        <f t="shared" si="271"/>
        <v>0</v>
      </c>
      <c r="Q925" s="186">
        <v>0</v>
      </c>
      <c r="R925" s="186">
        <f t="shared" si="272"/>
        <v>0</v>
      </c>
      <c r="S925" s="186">
        <v>0</v>
      </c>
      <c r="T925" s="187">
        <f t="shared" si="273"/>
        <v>0</v>
      </c>
      <c r="AR925" s="25" t="s">
        <v>401</v>
      </c>
      <c r="AT925" s="25" t="s">
        <v>757</v>
      </c>
      <c r="AU925" s="25" t="s">
        <v>291</v>
      </c>
      <c r="AY925" s="25" t="s">
        <v>285</v>
      </c>
      <c r="BE925" s="188">
        <f t="shared" si="274"/>
        <v>0</v>
      </c>
      <c r="BF925" s="188">
        <f t="shared" si="275"/>
        <v>0</v>
      </c>
      <c r="BG925" s="188">
        <f t="shared" si="276"/>
        <v>0</v>
      </c>
      <c r="BH925" s="188">
        <f t="shared" si="277"/>
        <v>0</v>
      </c>
      <c r="BI925" s="188">
        <f t="shared" si="278"/>
        <v>0</v>
      </c>
      <c r="BJ925" s="25" t="s">
        <v>82</v>
      </c>
      <c r="BK925" s="188">
        <f t="shared" si="279"/>
        <v>0</v>
      </c>
      <c r="BL925" s="25" t="s">
        <v>337</v>
      </c>
      <c r="BM925" s="25" t="s">
        <v>2459</v>
      </c>
    </row>
    <row r="926" spans="2:65" s="1" customFormat="1" ht="20.399999999999999" customHeight="1">
      <c r="B926" s="176"/>
      <c r="C926" s="230" t="s">
        <v>2460</v>
      </c>
      <c r="D926" s="230" t="s">
        <v>757</v>
      </c>
      <c r="E926" s="231" t="s">
        <v>2461</v>
      </c>
      <c r="F926" s="232" t="s">
        <v>2462</v>
      </c>
      <c r="G926" s="233" t="s">
        <v>494</v>
      </c>
      <c r="H926" s="234">
        <v>2</v>
      </c>
      <c r="I926" s="235"/>
      <c r="J926" s="236">
        <f t="shared" si="270"/>
        <v>0</v>
      </c>
      <c r="K926" s="403" t="s">
        <v>5588</v>
      </c>
      <c r="L926" s="237"/>
      <c r="M926" s="238" t="s">
        <v>5</v>
      </c>
      <c r="N926" s="239" t="s">
        <v>45</v>
      </c>
      <c r="O926" s="43"/>
      <c r="P926" s="186">
        <f t="shared" si="271"/>
        <v>0</v>
      </c>
      <c r="Q926" s="186">
        <v>0</v>
      </c>
      <c r="R926" s="186">
        <f t="shared" si="272"/>
        <v>0</v>
      </c>
      <c r="S926" s="186">
        <v>0</v>
      </c>
      <c r="T926" s="187">
        <f t="shared" si="273"/>
        <v>0</v>
      </c>
      <c r="AR926" s="25" t="s">
        <v>401</v>
      </c>
      <c r="AT926" s="25" t="s">
        <v>757</v>
      </c>
      <c r="AU926" s="25" t="s">
        <v>291</v>
      </c>
      <c r="AY926" s="25" t="s">
        <v>285</v>
      </c>
      <c r="BE926" s="188">
        <f t="shared" si="274"/>
        <v>0</v>
      </c>
      <c r="BF926" s="188">
        <f t="shared" si="275"/>
        <v>0</v>
      </c>
      <c r="BG926" s="188">
        <f t="shared" si="276"/>
        <v>0</v>
      </c>
      <c r="BH926" s="188">
        <f t="shared" si="277"/>
        <v>0</v>
      </c>
      <c r="BI926" s="188">
        <f t="shared" si="278"/>
        <v>0</v>
      </c>
      <c r="BJ926" s="25" t="s">
        <v>82</v>
      </c>
      <c r="BK926" s="188">
        <f t="shared" si="279"/>
        <v>0</v>
      </c>
      <c r="BL926" s="25" t="s">
        <v>337</v>
      </c>
      <c r="BM926" s="25" t="s">
        <v>2463</v>
      </c>
    </row>
    <row r="927" spans="2:65" s="1" customFormat="1" ht="20.399999999999999" customHeight="1">
      <c r="B927" s="176"/>
      <c r="C927" s="230" t="s">
        <v>2464</v>
      </c>
      <c r="D927" s="230" t="s">
        <v>757</v>
      </c>
      <c r="E927" s="231" t="s">
        <v>2465</v>
      </c>
      <c r="F927" s="232" t="s">
        <v>2466</v>
      </c>
      <c r="G927" s="233" t="s">
        <v>494</v>
      </c>
      <c r="H927" s="234">
        <v>4</v>
      </c>
      <c r="I927" s="235"/>
      <c r="J927" s="236">
        <f t="shared" si="270"/>
        <v>0</v>
      </c>
      <c r="K927" s="403" t="s">
        <v>5588</v>
      </c>
      <c r="L927" s="237"/>
      <c r="M927" s="238" t="s">
        <v>5</v>
      </c>
      <c r="N927" s="239" t="s">
        <v>45</v>
      </c>
      <c r="O927" s="43"/>
      <c r="P927" s="186">
        <f t="shared" si="271"/>
        <v>0</v>
      </c>
      <c r="Q927" s="186">
        <v>0</v>
      </c>
      <c r="R927" s="186">
        <f t="shared" si="272"/>
        <v>0</v>
      </c>
      <c r="S927" s="186">
        <v>0</v>
      </c>
      <c r="T927" s="187">
        <f t="shared" si="273"/>
        <v>0</v>
      </c>
      <c r="AR927" s="25" t="s">
        <v>401</v>
      </c>
      <c r="AT927" s="25" t="s">
        <v>757</v>
      </c>
      <c r="AU927" s="25" t="s">
        <v>291</v>
      </c>
      <c r="AY927" s="25" t="s">
        <v>285</v>
      </c>
      <c r="BE927" s="188">
        <f t="shared" si="274"/>
        <v>0</v>
      </c>
      <c r="BF927" s="188">
        <f t="shared" si="275"/>
        <v>0</v>
      </c>
      <c r="BG927" s="188">
        <f t="shared" si="276"/>
        <v>0</v>
      </c>
      <c r="BH927" s="188">
        <f t="shared" si="277"/>
        <v>0</v>
      </c>
      <c r="BI927" s="188">
        <f t="shared" si="278"/>
        <v>0</v>
      </c>
      <c r="BJ927" s="25" t="s">
        <v>82</v>
      </c>
      <c r="BK927" s="188">
        <f t="shared" si="279"/>
        <v>0</v>
      </c>
      <c r="BL927" s="25" t="s">
        <v>337</v>
      </c>
      <c r="BM927" s="25" t="s">
        <v>2467</v>
      </c>
    </row>
    <row r="928" spans="2:65" s="1" customFormat="1" ht="20.399999999999999" customHeight="1">
      <c r="B928" s="176"/>
      <c r="C928" s="230" t="s">
        <v>2468</v>
      </c>
      <c r="D928" s="230" t="s">
        <v>757</v>
      </c>
      <c r="E928" s="231" t="s">
        <v>2469</v>
      </c>
      <c r="F928" s="232" t="s">
        <v>2470</v>
      </c>
      <c r="G928" s="233" t="s">
        <v>2268</v>
      </c>
      <c r="H928" s="234">
        <v>140</v>
      </c>
      <c r="I928" s="235"/>
      <c r="J928" s="236">
        <f t="shared" si="270"/>
        <v>0</v>
      </c>
      <c r="K928" s="403" t="s">
        <v>5588</v>
      </c>
      <c r="L928" s="237"/>
      <c r="M928" s="238" t="s">
        <v>5</v>
      </c>
      <c r="N928" s="239" t="s">
        <v>45</v>
      </c>
      <c r="O928" s="43"/>
      <c r="P928" s="186">
        <f t="shared" si="271"/>
        <v>0</v>
      </c>
      <c r="Q928" s="186">
        <v>0</v>
      </c>
      <c r="R928" s="186">
        <f t="shared" si="272"/>
        <v>0</v>
      </c>
      <c r="S928" s="186">
        <v>0</v>
      </c>
      <c r="T928" s="187">
        <f t="shared" si="273"/>
        <v>0</v>
      </c>
      <c r="AR928" s="25" t="s">
        <v>401</v>
      </c>
      <c r="AT928" s="25" t="s">
        <v>757</v>
      </c>
      <c r="AU928" s="25" t="s">
        <v>291</v>
      </c>
      <c r="AY928" s="25" t="s">
        <v>285</v>
      </c>
      <c r="BE928" s="188">
        <f t="shared" si="274"/>
        <v>0</v>
      </c>
      <c r="BF928" s="188">
        <f t="shared" si="275"/>
        <v>0</v>
      </c>
      <c r="BG928" s="188">
        <f t="shared" si="276"/>
        <v>0</v>
      </c>
      <c r="BH928" s="188">
        <f t="shared" si="277"/>
        <v>0</v>
      </c>
      <c r="BI928" s="188">
        <f t="shared" si="278"/>
        <v>0</v>
      </c>
      <c r="BJ928" s="25" t="s">
        <v>82</v>
      </c>
      <c r="BK928" s="188">
        <f t="shared" si="279"/>
        <v>0</v>
      </c>
      <c r="BL928" s="25" t="s">
        <v>337</v>
      </c>
      <c r="BM928" s="25" t="s">
        <v>2471</v>
      </c>
    </row>
    <row r="929" spans="2:65" s="1" customFormat="1" ht="20.399999999999999" customHeight="1">
      <c r="B929" s="176"/>
      <c r="C929" s="230" t="s">
        <v>2472</v>
      </c>
      <c r="D929" s="230" t="s">
        <v>757</v>
      </c>
      <c r="E929" s="231" t="s">
        <v>2473</v>
      </c>
      <c r="F929" s="232" t="s">
        <v>2474</v>
      </c>
      <c r="G929" s="233" t="s">
        <v>2268</v>
      </c>
      <c r="H929" s="234">
        <v>20</v>
      </c>
      <c r="I929" s="235"/>
      <c r="J929" s="236">
        <f t="shared" si="270"/>
        <v>0</v>
      </c>
      <c r="K929" s="403" t="s">
        <v>5588</v>
      </c>
      <c r="L929" s="237"/>
      <c r="M929" s="238" t="s">
        <v>5</v>
      </c>
      <c r="N929" s="239" t="s">
        <v>45</v>
      </c>
      <c r="O929" s="43"/>
      <c r="P929" s="186">
        <f t="shared" si="271"/>
        <v>0</v>
      </c>
      <c r="Q929" s="186">
        <v>0</v>
      </c>
      <c r="R929" s="186">
        <f t="shared" si="272"/>
        <v>0</v>
      </c>
      <c r="S929" s="186">
        <v>0</v>
      </c>
      <c r="T929" s="187">
        <f t="shared" si="273"/>
        <v>0</v>
      </c>
      <c r="AR929" s="25" t="s">
        <v>401</v>
      </c>
      <c r="AT929" s="25" t="s">
        <v>757</v>
      </c>
      <c r="AU929" s="25" t="s">
        <v>291</v>
      </c>
      <c r="AY929" s="25" t="s">
        <v>285</v>
      </c>
      <c r="BE929" s="188">
        <f t="shared" si="274"/>
        <v>0</v>
      </c>
      <c r="BF929" s="188">
        <f t="shared" si="275"/>
        <v>0</v>
      </c>
      <c r="BG929" s="188">
        <f t="shared" si="276"/>
        <v>0</v>
      </c>
      <c r="BH929" s="188">
        <f t="shared" si="277"/>
        <v>0</v>
      </c>
      <c r="BI929" s="188">
        <f t="shared" si="278"/>
        <v>0</v>
      </c>
      <c r="BJ929" s="25" t="s">
        <v>82</v>
      </c>
      <c r="BK929" s="188">
        <f t="shared" si="279"/>
        <v>0</v>
      </c>
      <c r="BL929" s="25" t="s">
        <v>337</v>
      </c>
      <c r="BM929" s="25" t="s">
        <v>2475</v>
      </c>
    </row>
    <row r="930" spans="2:65" s="1" customFormat="1" ht="20.399999999999999" customHeight="1">
      <c r="B930" s="176"/>
      <c r="C930" s="230" t="s">
        <v>2476</v>
      </c>
      <c r="D930" s="230" t="s">
        <v>757</v>
      </c>
      <c r="E930" s="231" t="s">
        <v>2477</v>
      </c>
      <c r="F930" s="232" t="s">
        <v>2478</v>
      </c>
      <c r="G930" s="233" t="s">
        <v>2268</v>
      </c>
      <c r="H930" s="234">
        <v>20</v>
      </c>
      <c r="I930" s="235"/>
      <c r="J930" s="236">
        <f t="shared" si="270"/>
        <v>0</v>
      </c>
      <c r="K930" s="403" t="s">
        <v>5588</v>
      </c>
      <c r="L930" s="237"/>
      <c r="M930" s="238" t="s">
        <v>5</v>
      </c>
      <c r="N930" s="239" t="s">
        <v>45</v>
      </c>
      <c r="O930" s="43"/>
      <c r="P930" s="186">
        <f t="shared" si="271"/>
        <v>0</v>
      </c>
      <c r="Q930" s="186">
        <v>0</v>
      </c>
      <c r="R930" s="186">
        <f t="shared" si="272"/>
        <v>0</v>
      </c>
      <c r="S930" s="186">
        <v>0</v>
      </c>
      <c r="T930" s="187">
        <f t="shared" si="273"/>
        <v>0</v>
      </c>
      <c r="AR930" s="25" t="s">
        <v>401</v>
      </c>
      <c r="AT930" s="25" t="s">
        <v>757</v>
      </c>
      <c r="AU930" s="25" t="s">
        <v>291</v>
      </c>
      <c r="AY930" s="25" t="s">
        <v>285</v>
      </c>
      <c r="BE930" s="188">
        <f t="shared" si="274"/>
        <v>0</v>
      </c>
      <c r="BF930" s="188">
        <f t="shared" si="275"/>
        <v>0</v>
      </c>
      <c r="BG930" s="188">
        <f t="shared" si="276"/>
        <v>0</v>
      </c>
      <c r="BH930" s="188">
        <f t="shared" si="277"/>
        <v>0</v>
      </c>
      <c r="BI930" s="188">
        <f t="shared" si="278"/>
        <v>0</v>
      </c>
      <c r="BJ930" s="25" t="s">
        <v>82</v>
      </c>
      <c r="BK930" s="188">
        <f t="shared" si="279"/>
        <v>0</v>
      </c>
      <c r="BL930" s="25" t="s">
        <v>337</v>
      </c>
      <c r="BM930" s="25" t="s">
        <v>2479</v>
      </c>
    </row>
    <row r="931" spans="2:65" s="1" customFormat="1" ht="20.399999999999999" customHeight="1">
      <c r="B931" s="176"/>
      <c r="C931" s="230" t="s">
        <v>2480</v>
      </c>
      <c r="D931" s="230" t="s">
        <v>757</v>
      </c>
      <c r="E931" s="231" t="s">
        <v>2481</v>
      </c>
      <c r="F931" s="232" t="s">
        <v>2482</v>
      </c>
      <c r="G931" s="233" t="s">
        <v>494</v>
      </c>
      <c r="H931" s="234">
        <v>6</v>
      </c>
      <c r="I931" s="235"/>
      <c r="J931" s="236">
        <f t="shared" si="270"/>
        <v>0</v>
      </c>
      <c r="K931" s="403" t="s">
        <v>5588</v>
      </c>
      <c r="L931" s="237"/>
      <c r="M931" s="238" t="s">
        <v>5</v>
      </c>
      <c r="N931" s="239" t="s">
        <v>45</v>
      </c>
      <c r="O931" s="43"/>
      <c r="P931" s="186">
        <f t="shared" si="271"/>
        <v>0</v>
      </c>
      <c r="Q931" s="186">
        <v>0</v>
      </c>
      <c r="R931" s="186">
        <f t="shared" si="272"/>
        <v>0</v>
      </c>
      <c r="S931" s="186">
        <v>0</v>
      </c>
      <c r="T931" s="187">
        <f t="shared" si="273"/>
        <v>0</v>
      </c>
      <c r="AR931" s="25" t="s">
        <v>401</v>
      </c>
      <c r="AT931" s="25" t="s">
        <v>757</v>
      </c>
      <c r="AU931" s="25" t="s">
        <v>291</v>
      </c>
      <c r="AY931" s="25" t="s">
        <v>285</v>
      </c>
      <c r="BE931" s="188">
        <f t="shared" si="274"/>
        <v>0</v>
      </c>
      <c r="BF931" s="188">
        <f t="shared" si="275"/>
        <v>0</v>
      </c>
      <c r="BG931" s="188">
        <f t="shared" si="276"/>
        <v>0</v>
      </c>
      <c r="BH931" s="188">
        <f t="shared" si="277"/>
        <v>0</v>
      </c>
      <c r="BI931" s="188">
        <f t="shared" si="278"/>
        <v>0</v>
      </c>
      <c r="BJ931" s="25" t="s">
        <v>82</v>
      </c>
      <c r="BK931" s="188">
        <f t="shared" si="279"/>
        <v>0</v>
      </c>
      <c r="BL931" s="25" t="s">
        <v>337</v>
      </c>
      <c r="BM931" s="25" t="s">
        <v>2483</v>
      </c>
    </row>
    <row r="932" spans="2:65" s="1" customFormat="1" ht="20.399999999999999" customHeight="1">
      <c r="B932" s="176"/>
      <c r="C932" s="230" t="s">
        <v>2484</v>
      </c>
      <c r="D932" s="230" t="s">
        <v>757</v>
      </c>
      <c r="E932" s="231" t="s">
        <v>2485</v>
      </c>
      <c r="F932" s="232" t="s">
        <v>2486</v>
      </c>
      <c r="G932" s="233" t="s">
        <v>494</v>
      </c>
      <c r="H932" s="234">
        <v>6</v>
      </c>
      <c r="I932" s="235"/>
      <c r="J932" s="236">
        <f t="shared" si="270"/>
        <v>0</v>
      </c>
      <c r="K932" s="403" t="s">
        <v>5588</v>
      </c>
      <c r="L932" s="237"/>
      <c r="M932" s="238" t="s">
        <v>5</v>
      </c>
      <c r="N932" s="239" t="s">
        <v>45</v>
      </c>
      <c r="O932" s="43"/>
      <c r="P932" s="186">
        <f t="shared" si="271"/>
        <v>0</v>
      </c>
      <c r="Q932" s="186">
        <v>0</v>
      </c>
      <c r="R932" s="186">
        <f t="shared" si="272"/>
        <v>0</v>
      </c>
      <c r="S932" s="186">
        <v>0</v>
      </c>
      <c r="T932" s="187">
        <f t="shared" si="273"/>
        <v>0</v>
      </c>
      <c r="AR932" s="25" t="s">
        <v>401</v>
      </c>
      <c r="AT932" s="25" t="s">
        <v>757</v>
      </c>
      <c r="AU932" s="25" t="s">
        <v>291</v>
      </c>
      <c r="AY932" s="25" t="s">
        <v>285</v>
      </c>
      <c r="BE932" s="188">
        <f t="shared" si="274"/>
        <v>0</v>
      </c>
      <c r="BF932" s="188">
        <f t="shared" si="275"/>
        <v>0</v>
      </c>
      <c r="BG932" s="188">
        <f t="shared" si="276"/>
        <v>0</v>
      </c>
      <c r="BH932" s="188">
        <f t="shared" si="277"/>
        <v>0</v>
      </c>
      <c r="BI932" s="188">
        <f t="shared" si="278"/>
        <v>0</v>
      </c>
      <c r="BJ932" s="25" t="s">
        <v>82</v>
      </c>
      <c r="BK932" s="188">
        <f t="shared" si="279"/>
        <v>0</v>
      </c>
      <c r="BL932" s="25" t="s">
        <v>337</v>
      </c>
      <c r="BM932" s="25" t="s">
        <v>2487</v>
      </c>
    </row>
    <row r="933" spans="2:65" s="1" customFormat="1" ht="20.399999999999999" customHeight="1">
      <c r="B933" s="176"/>
      <c r="C933" s="230" t="s">
        <v>2488</v>
      </c>
      <c r="D933" s="230" t="s">
        <v>757</v>
      </c>
      <c r="E933" s="231" t="s">
        <v>2489</v>
      </c>
      <c r="F933" s="232" t="s">
        <v>2490</v>
      </c>
      <c r="G933" s="233" t="s">
        <v>494</v>
      </c>
      <c r="H933" s="234">
        <v>2</v>
      </c>
      <c r="I933" s="235"/>
      <c r="J933" s="236">
        <f t="shared" si="270"/>
        <v>0</v>
      </c>
      <c r="K933" s="403" t="s">
        <v>5588</v>
      </c>
      <c r="L933" s="237"/>
      <c r="M933" s="238" t="s">
        <v>5</v>
      </c>
      <c r="N933" s="239" t="s">
        <v>45</v>
      </c>
      <c r="O933" s="43"/>
      <c r="P933" s="186">
        <f t="shared" si="271"/>
        <v>0</v>
      </c>
      <c r="Q933" s="186">
        <v>0</v>
      </c>
      <c r="R933" s="186">
        <f t="shared" si="272"/>
        <v>0</v>
      </c>
      <c r="S933" s="186">
        <v>0</v>
      </c>
      <c r="T933" s="187">
        <f t="shared" si="273"/>
        <v>0</v>
      </c>
      <c r="AR933" s="25" t="s">
        <v>401</v>
      </c>
      <c r="AT933" s="25" t="s">
        <v>757</v>
      </c>
      <c r="AU933" s="25" t="s">
        <v>291</v>
      </c>
      <c r="AY933" s="25" t="s">
        <v>285</v>
      </c>
      <c r="BE933" s="188">
        <f t="shared" si="274"/>
        <v>0</v>
      </c>
      <c r="BF933" s="188">
        <f t="shared" si="275"/>
        <v>0</v>
      </c>
      <c r="BG933" s="188">
        <f t="shared" si="276"/>
        <v>0</v>
      </c>
      <c r="BH933" s="188">
        <f t="shared" si="277"/>
        <v>0</v>
      </c>
      <c r="BI933" s="188">
        <f t="shared" si="278"/>
        <v>0</v>
      </c>
      <c r="BJ933" s="25" t="s">
        <v>82</v>
      </c>
      <c r="BK933" s="188">
        <f t="shared" si="279"/>
        <v>0</v>
      </c>
      <c r="BL933" s="25" t="s">
        <v>337</v>
      </c>
      <c r="BM933" s="25" t="s">
        <v>2491</v>
      </c>
    </row>
    <row r="934" spans="2:65" s="1" customFormat="1" ht="20.399999999999999" customHeight="1">
      <c r="B934" s="176"/>
      <c r="C934" s="230" t="s">
        <v>2492</v>
      </c>
      <c r="D934" s="230" t="s">
        <v>757</v>
      </c>
      <c r="E934" s="231" t="s">
        <v>2493</v>
      </c>
      <c r="F934" s="232" t="s">
        <v>2494</v>
      </c>
      <c r="G934" s="233" t="s">
        <v>494</v>
      </c>
      <c r="H934" s="234">
        <v>6</v>
      </c>
      <c r="I934" s="235"/>
      <c r="J934" s="236">
        <f t="shared" si="270"/>
        <v>0</v>
      </c>
      <c r="K934" s="403" t="s">
        <v>5588</v>
      </c>
      <c r="L934" s="237"/>
      <c r="M934" s="238" t="s">
        <v>5</v>
      </c>
      <c r="N934" s="239" t="s">
        <v>45</v>
      </c>
      <c r="O934" s="43"/>
      <c r="P934" s="186">
        <f t="shared" si="271"/>
        <v>0</v>
      </c>
      <c r="Q934" s="186">
        <v>0</v>
      </c>
      <c r="R934" s="186">
        <f t="shared" si="272"/>
        <v>0</v>
      </c>
      <c r="S934" s="186">
        <v>0</v>
      </c>
      <c r="T934" s="187">
        <f t="shared" si="273"/>
        <v>0</v>
      </c>
      <c r="AR934" s="25" t="s">
        <v>401</v>
      </c>
      <c r="AT934" s="25" t="s">
        <v>757</v>
      </c>
      <c r="AU934" s="25" t="s">
        <v>291</v>
      </c>
      <c r="AY934" s="25" t="s">
        <v>285</v>
      </c>
      <c r="BE934" s="188">
        <f t="shared" si="274"/>
        <v>0</v>
      </c>
      <c r="BF934" s="188">
        <f t="shared" si="275"/>
        <v>0</v>
      </c>
      <c r="BG934" s="188">
        <f t="shared" si="276"/>
        <v>0</v>
      </c>
      <c r="BH934" s="188">
        <f t="shared" si="277"/>
        <v>0</v>
      </c>
      <c r="BI934" s="188">
        <f t="shared" si="278"/>
        <v>0</v>
      </c>
      <c r="BJ934" s="25" t="s">
        <v>82</v>
      </c>
      <c r="BK934" s="188">
        <f t="shared" si="279"/>
        <v>0</v>
      </c>
      <c r="BL934" s="25" t="s">
        <v>337</v>
      </c>
      <c r="BM934" s="25" t="s">
        <v>2495</v>
      </c>
    </row>
    <row r="935" spans="2:65" s="1" customFormat="1" ht="20.399999999999999" customHeight="1">
      <c r="B935" s="176"/>
      <c r="C935" s="230" t="s">
        <v>2496</v>
      </c>
      <c r="D935" s="230" t="s">
        <v>757</v>
      </c>
      <c r="E935" s="231" t="s">
        <v>2497</v>
      </c>
      <c r="F935" s="232" t="s">
        <v>2498</v>
      </c>
      <c r="G935" s="233" t="s">
        <v>494</v>
      </c>
      <c r="H935" s="234">
        <v>6</v>
      </c>
      <c r="I935" s="235"/>
      <c r="J935" s="236">
        <f t="shared" si="270"/>
        <v>0</v>
      </c>
      <c r="K935" s="403" t="s">
        <v>5588</v>
      </c>
      <c r="L935" s="237"/>
      <c r="M935" s="238" t="s">
        <v>5</v>
      </c>
      <c r="N935" s="239" t="s">
        <v>45</v>
      </c>
      <c r="O935" s="43"/>
      <c r="P935" s="186">
        <f t="shared" si="271"/>
        <v>0</v>
      </c>
      <c r="Q935" s="186">
        <v>0</v>
      </c>
      <c r="R935" s="186">
        <f t="shared" si="272"/>
        <v>0</v>
      </c>
      <c r="S935" s="186">
        <v>0</v>
      </c>
      <c r="T935" s="187">
        <f t="shared" si="273"/>
        <v>0</v>
      </c>
      <c r="AR935" s="25" t="s">
        <v>401</v>
      </c>
      <c r="AT935" s="25" t="s">
        <v>757</v>
      </c>
      <c r="AU935" s="25" t="s">
        <v>291</v>
      </c>
      <c r="AY935" s="25" t="s">
        <v>285</v>
      </c>
      <c r="BE935" s="188">
        <f t="shared" si="274"/>
        <v>0</v>
      </c>
      <c r="BF935" s="188">
        <f t="shared" si="275"/>
        <v>0</v>
      </c>
      <c r="BG935" s="188">
        <f t="shared" si="276"/>
        <v>0</v>
      </c>
      <c r="BH935" s="188">
        <f t="shared" si="277"/>
        <v>0</v>
      </c>
      <c r="BI935" s="188">
        <f t="shared" si="278"/>
        <v>0</v>
      </c>
      <c r="BJ935" s="25" t="s">
        <v>82</v>
      </c>
      <c r="BK935" s="188">
        <f t="shared" si="279"/>
        <v>0</v>
      </c>
      <c r="BL935" s="25" t="s">
        <v>337</v>
      </c>
      <c r="BM935" s="25" t="s">
        <v>2499</v>
      </c>
    </row>
    <row r="936" spans="2:65" s="1" customFormat="1" ht="20.399999999999999" customHeight="1">
      <c r="B936" s="176"/>
      <c r="C936" s="230" t="s">
        <v>2500</v>
      </c>
      <c r="D936" s="230" t="s">
        <v>757</v>
      </c>
      <c r="E936" s="231" t="s">
        <v>2501</v>
      </c>
      <c r="F936" s="232" t="s">
        <v>2502</v>
      </c>
      <c r="G936" s="233" t="s">
        <v>494</v>
      </c>
      <c r="H936" s="234">
        <v>64</v>
      </c>
      <c r="I936" s="235"/>
      <c r="J936" s="236">
        <f t="shared" si="270"/>
        <v>0</v>
      </c>
      <c r="K936" s="403" t="s">
        <v>5588</v>
      </c>
      <c r="L936" s="237"/>
      <c r="M936" s="238" t="s">
        <v>5</v>
      </c>
      <c r="N936" s="239" t="s">
        <v>45</v>
      </c>
      <c r="O936" s="43"/>
      <c r="P936" s="186">
        <f t="shared" si="271"/>
        <v>0</v>
      </c>
      <c r="Q936" s="186">
        <v>0</v>
      </c>
      <c r="R936" s="186">
        <f t="shared" si="272"/>
        <v>0</v>
      </c>
      <c r="S936" s="186">
        <v>0</v>
      </c>
      <c r="T936" s="187">
        <f t="shared" si="273"/>
        <v>0</v>
      </c>
      <c r="AR936" s="25" t="s">
        <v>401</v>
      </c>
      <c r="AT936" s="25" t="s">
        <v>757</v>
      </c>
      <c r="AU936" s="25" t="s">
        <v>291</v>
      </c>
      <c r="AY936" s="25" t="s">
        <v>285</v>
      </c>
      <c r="BE936" s="188">
        <f t="shared" si="274"/>
        <v>0</v>
      </c>
      <c r="BF936" s="188">
        <f t="shared" si="275"/>
        <v>0</v>
      </c>
      <c r="BG936" s="188">
        <f t="shared" si="276"/>
        <v>0</v>
      </c>
      <c r="BH936" s="188">
        <f t="shared" si="277"/>
        <v>0</v>
      </c>
      <c r="BI936" s="188">
        <f t="shared" si="278"/>
        <v>0</v>
      </c>
      <c r="BJ936" s="25" t="s">
        <v>82</v>
      </c>
      <c r="BK936" s="188">
        <f t="shared" si="279"/>
        <v>0</v>
      </c>
      <c r="BL936" s="25" t="s">
        <v>337</v>
      </c>
      <c r="BM936" s="25" t="s">
        <v>2503</v>
      </c>
    </row>
    <row r="937" spans="2:65" s="1" customFormat="1" ht="20.399999999999999" customHeight="1">
      <c r="B937" s="176"/>
      <c r="C937" s="230" t="s">
        <v>2504</v>
      </c>
      <c r="D937" s="230" t="s">
        <v>757</v>
      </c>
      <c r="E937" s="231" t="s">
        <v>2505</v>
      </c>
      <c r="F937" s="232" t="s">
        <v>2506</v>
      </c>
      <c r="G937" s="233" t="s">
        <v>494</v>
      </c>
      <c r="H937" s="234">
        <v>6</v>
      </c>
      <c r="I937" s="235"/>
      <c r="J937" s="236">
        <f t="shared" si="270"/>
        <v>0</v>
      </c>
      <c r="K937" s="403" t="s">
        <v>5588</v>
      </c>
      <c r="L937" s="237"/>
      <c r="M937" s="238" t="s">
        <v>5</v>
      </c>
      <c r="N937" s="239" t="s">
        <v>45</v>
      </c>
      <c r="O937" s="43"/>
      <c r="P937" s="186">
        <f t="shared" si="271"/>
        <v>0</v>
      </c>
      <c r="Q937" s="186">
        <v>0</v>
      </c>
      <c r="R937" s="186">
        <f t="shared" si="272"/>
        <v>0</v>
      </c>
      <c r="S937" s="186">
        <v>0</v>
      </c>
      <c r="T937" s="187">
        <f t="shared" si="273"/>
        <v>0</v>
      </c>
      <c r="AR937" s="25" t="s">
        <v>401</v>
      </c>
      <c r="AT937" s="25" t="s">
        <v>757</v>
      </c>
      <c r="AU937" s="25" t="s">
        <v>291</v>
      </c>
      <c r="AY937" s="25" t="s">
        <v>285</v>
      </c>
      <c r="BE937" s="188">
        <f t="shared" si="274"/>
        <v>0</v>
      </c>
      <c r="BF937" s="188">
        <f t="shared" si="275"/>
        <v>0</v>
      </c>
      <c r="BG937" s="188">
        <f t="shared" si="276"/>
        <v>0</v>
      </c>
      <c r="BH937" s="188">
        <f t="shared" si="277"/>
        <v>0</v>
      </c>
      <c r="BI937" s="188">
        <f t="shared" si="278"/>
        <v>0</v>
      </c>
      <c r="BJ937" s="25" t="s">
        <v>82</v>
      </c>
      <c r="BK937" s="188">
        <f t="shared" si="279"/>
        <v>0</v>
      </c>
      <c r="BL937" s="25" t="s">
        <v>337</v>
      </c>
      <c r="BM937" s="25" t="s">
        <v>2507</v>
      </c>
    </row>
    <row r="938" spans="2:65" s="1" customFormat="1" ht="20.399999999999999" customHeight="1">
      <c r="B938" s="176"/>
      <c r="C938" s="230" t="s">
        <v>2508</v>
      </c>
      <c r="D938" s="230" t="s">
        <v>757</v>
      </c>
      <c r="E938" s="231" t="s">
        <v>2509</v>
      </c>
      <c r="F938" s="232" t="s">
        <v>2510</v>
      </c>
      <c r="G938" s="233" t="s">
        <v>494</v>
      </c>
      <c r="H938" s="234">
        <v>12</v>
      </c>
      <c r="I938" s="235"/>
      <c r="J938" s="236">
        <f t="shared" si="270"/>
        <v>0</v>
      </c>
      <c r="K938" s="403" t="s">
        <v>5588</v>
      </c>
      <c r="L938" s="237"/>
      <c r="M938" s="238" t="s">
        <v>5</v>
      </c>
      <c r="N938" s="239" t="s">
        <v>45</v>
      </c>
      <c r="O938" s="43"/>
      <c r="P938" s="186">
        <f t="shared" si="271"/>
        <v>0</v>
      </c>
      <c r="Q938" s="186">
        <v>0</v>
      </c>
      <c r="R938" s="186">
        <f t="shared" si="272"/>
        <v>0</v>
      </c>
      <c r="S938" s="186">
        <v>0</v>
      </c>
      <c r="T938" s="187">
        <f t="shared" si="273"/>
        <v>0</v>
      </c>
      <c r="AR938" s="25" t="s">
        <v>401</v>
      </c>
      <c r="AT938" s="25" t="s">
        <v>757</v>
      </c>
      <c r="AU938" s="25" t="s">
        <v>291</v>
      </c>
      <c r="AY938" s="25" t="s">
        <v>285</v>
      </c>
      <c r="BE938" s="188">
        <f t="shared" si="274"/>
        <v>0</v>
      </c>
      <c r="BF938" s="188">
        <f t="shared" si="275"/>
        <v>0</v>
      </c>
      <c r="BG938" s="188">
        <f t="shared" si="276"/>
        <v>0</v>
      </c>
      <c r="BH938" s="188">
        <f t="shared" si="277"/>
        <v>0</v>
      </c>
      <c r="BI938" s="188">
        <f t="shared" si="278"/>
        <v>0</v>
      </c>
      <c r="BJ938" s="25" t="s">
        <v>82</v>
      </c>
      <c r="BK938" s="188">
        <f t="shared" si="279"/>
        <v>0</v>
      </c>
      <c r="BL938" s="25" t="s">
        <v>337</v>
      </c>
      <c r="BM938" s="25" t="s">
        <v>2511</v>
      </c>
    </row>
    <row r="939" spans="2:65" s="1" customFormat="1" ht="20.399999999999999" customHeight="1">
      <c r="B939" s="176"/>
      <c r="C939" s="230" t="s">
        <v>2512</v>
      </c>
      <c r="D939" s="230" t="s">
        <v>757</v>
      </c>
      <c r="E939" s="231" t="s">
        <v>2513</v>
      </c>
      <c r="F939" s="232" t="s">
        <v>2514</v>
      </c>
      <c r="G939" s="233" t="s">
        <v>494</v>
      </c>
      <c r="H939" s="234">
        <v>50</v>
      </c>
      <c r="I939" s="235"/>
      <c r="J939" s="236">
        <f t="shared" si="270"/>
        <v>0</v>
      </c>
      <c r="K939" s="403" t="s">
        <v>5588</v>
      </c>
      <c r="L939" s="237"/>
      <c r="M939" s="238" t="s">
        <v>5</v>
      </c>
      <c r="N939" s="239" t="s">
        <v>45</v>
      </c>
      <c r="O939" s="43"/>
      <c r="P939" s="186">
        <f t="shared" si="271"/>
        <v>0</v>
      </c>
      <c r="Q939" s="186">
        <v>0</v>
      </c>
      <c r="R939" s="186">
        <f t="shared" si="272"/>
        <v>0</v>
      </c>
      <c r="S939" s="186">
        <v>0</v>
      </c>
      <c r="T939" s="187">
        <f t="shared" si="273"/>
        <v>0</v>
      </c>
      <c r="AR939" s="25" t="s">
        <v>401</v>
      </c>
      <c r="AT939" s="25" t="s">
        <v>757</v>
      </c>
      <c r="AU939" s="25" t="s">
        <v>291</v>
      </c>
      <c r="AY939" s="25" t="s">
        <v>285</v>
      </c>
      <c r="BE939" s="188">
        <f t="shared" si="274"/>
        <v>0</v>
      </c>
      <c r="BF939" s="188">
        <f t="shared" si="275"/>
        <v>0</v>
      </c>
      <c r="BG939" s="188">
        <f t="shared" si="276"/>
        <v>0</v>
      </c>
      <c r="BH939" s="188">
        <f t="shared" si="277"/>
        <v>0</v>
      </c>
      <c r="BI939" s="188">
        <f t="shared" si="278"/>
        <v>0</v>
      </c>
      <c r="BJ939" s="25" t="s">
        <v>82</v>
      </c>
      <c r="BK939" s="188">
        <f t="shared" si="279"/>
        <v>0</v>
      </c>
      <c r="BL939" s="25" t="s">
        <v>337</v>
      </c>
      <c r="BM939" s="25" t="s">
        <v>2515</v>
      </c>
    </row>
    <row r="940" spans="2:65" s="1" customFormat="1" ht="20.399999999999999" customHeight="1">
      <c r="B940" s="176"/>
      <c r="C940" s="230" t="s">
        <v>2516</v>
      </c>
      <c r="D940" s="230" t="s">
        <v>757</v>
      </c>
      <c r="E940" s="231" t="s">
        <v>2517</v>
      </c>
      <c r="F940" s="232" t="s">
        <v>2518</v>
      </c>
      <c r="G940" s="233" t="s">
        <v>494</v>
      </c>
      <c r="H940" s="234">
        <v>30</v>
      </c>
      <c r="I940" s="235"/>
      <c r="J940" s="236">
        <f t="shared" si="270"/>
        <v>0</v>
      </c>
      <c r="K940" s="403" t="s">
        <v>5588</v>
      </c>
      <c r="L940" s="237"/>
      <c r="M940" s="238" t="s">
        <v>5</v>
      </c>
      <c r="N940" s="239" t="s">
        <v>45</v>
      </c>
      <c r="O940" s="43"/>
      <c r="P940" s="186">
        <f t="shared" si="271"/>
        <v>0</v>
      </c>
      <c r="Q940" s="186">
        <v>0</v>
      </c>
      <c r="R940" s="186">
        <f t="shared" si="272"/>
        <v>0</v>
      </c>
      <c r="S940" s="186">
        <v>0</v>
      </c>
      <c r="T940" s="187">
        <f t="shared" si="273"/>
        <v>0</v>
      </c>
      <c r="AR940" s="25" t="s">
        <v>401</v>
      </c>
      <c r="AT940" s="25" t="s">
        <v>757</v>
      </c>
      <c r="AU940" s="25" t="s">
        <v>291</v>
      </c>
      <c r="AY940" s="25" t="s">
        <v>285</v>
      </c>
      <c r="BE940" s="188">
        <f t="shared" si="274"/>
        <v>0</v>
      </c>
      <c r="BF940" s="188">
        <f t="shared" si="275"/>
        <v>0</v>
      </c>
      <c r="BG940" s="188">
        <f t="shared" si="276"/>
        <v>0</v>
      </c>
      <c r="BH940" s="188">
        <f t="shared" si="277"/>
        <v>0</v>
      </c>
      <c r="BI940" s="188">
        <f t="shared" si="278"/>
        <v>0</v>
      </c>
      <c r="BJ940" s="25" t="s">
        <v>82</v>
      </c>
      <c r="BK940" s="188">
        <f t="shared" si="279"/>
        <v>0</v>
      </c>
      <c r="BL940" s="25" t="s">
        <v>337</v>
      </c>
      <c r="BM940" s="25" t="s">
        <v>2519</v>
      </c>
    </row>
    <row r="941" spans="2:65" s="1" customFormat="1" ht="20.399999999999999" customHeight="1">
      <c r="B941" s="176"/>
      <c r="C941" s="230" t="s">
        <v>2520</v>
      </c>
      <c r="D941" s="230" t="s">
        <v>757</v>
      </c>
      <c r="E941" s="231" t="s">
        <v>2521</v>
      </c>
      <c r="F941" s="232" t="s">
        <v>2522</v>
      </c>
      <c r="G941" s="233" t="s">
        <v>494</v>
      </c>
      <c r="H941" s="234">
        <v>50</v>
      </c>
      <c r="I941" s="235"/>
      <c r="J941" s="236">
        <f t="shared" si="270"/>
        <v>0</v>
      </c>
      <c r="K941" s="403" t="s">
        <v>5588</v>
      </c>
      <c r="L941" s="237"/>
      <c r="M941" s="238" t="s">
        <v>5</v>
      </c>
      <c r="N941" s="239" t="s">
        <v>45</v>
      </c>
      <c r="O941" s="43"/>
      <c r="P941" s="186">
        <f t="shared" si="271"/>
        <v>0</v>
      </c>
      <c r="Q941" s="186">
        <v>0</v>
      </c>
      <c r="R941" s="186">
        <f t="shared" si="272"/>
        <v>0</v>
      </c>
      <c r="S941" s="186">
        <v>0</v>
      </c>
      <c r="T941" s="187">
        <f t="shared" si="273"/>
        <v>0</v>
      </c>
      <c r="AR941" s="25" t="s">
        <v>401</v>
      </c>
      <c r="AT941" s="25" t="s">
        <v>757</v>
      </c>
      <c r="AU941" s="25" t="s">
        <v>291</v>
      </c>
      <c r="AY941" s="25" t="s">
        <v>285</v>
      </c>
      <c r="BE941" s="188">
        <f t="shared" si="274"/>
        <v>0</v>
      </c>
      <c r="BF941" s="188">
        <f t="shared" si="275"/>
        <v>0</v>
      </c>
      <c r="BG941" s="188">
        <f t="shared" si="276"/>
        <v>0</v>
      </c>
      <c r="BH941" s="188">
        <f t="shared" si="277"/>
        <v>0</v>
      </c>
      <c r="BI941" s="188">
        <f t="shared" si="278"/>
        <v>0</v>
      </c>
      <c r="BJ941" s="25" t="s">
        <v>82</v>
      </c>
      <c r="BK941" s="188">
        <f t="shared" si="279"/>
        <v>0</v>
      </c>
      <c r="BL941" s="25" t="s">
        <v>337</v>
      </c>
      <c r="BM941" s="25" t="s">
        <v>2523</v>
      </c>
    </row>
    <row r="942" spans="2:65" s="1" customFormat="1" ht="20.399999999999999" customHeight="1">
      <c r="B942" s="176"/>
      <c r="C942" s="230" t="s">
        <v>2524</v>
      </c>
      <c r="D942" s="230" t="s">
        <v>757</v>
      </c>
      <c r="E942" s="231" t="s">
        <v>2525</v>
      </c>
      <c r="F942" s="232" t="s">
        <v>2526</v>
      </c>
      <c r="G942" s="233" t="s">
        <v>494</v>
      </c>
      <c r="H942" s="234">
        <v>20</v>
      </c>
      <c r="I942" s="235"/>
      <c r="J942" s="236">
        <f t="shared" si="270"/>
        <v>0</v>
      </c>
      <c r="K942" s="403" t="s">
        <v>5588</v>
      </c>
      <c r="L942" s="237"/>
      <c r="M942" s="238" t="s">
        <v>5</v>
      </c>
      <c r="N942" s="239" t="s">
        <v>45</v>
      </c>
      <c r="O942" s="43"/>
      <c r="P942" s="186">
        <f t="shared" si="271"/>
        <v>0</v>
      </c>
      <c r="Q942" s="186">
        <v>0</v>
      </c>
      <c r="R942" s="186">
        <f t="shared" si="272"/>
        <v>0</v>
      </c>
      <c r="S942" s="186">
        <v>0</v>
      </c>
      <c r="T942" s="187">
        <f t="shared" si="273"/>
        <v>0</v>
      </c>
      <c r="AR942" s="25" t="s">
        <v>401</v>
      </c>
      <c r="AT942" s="25" t="s">
        <v>757</v>
      </c>
      <c r="AU942" s="25" t="s">
        <v>291</v>
      </c>
      <c r="AY942" s="25" t="s">
        <v>285</v>
      </c>
      <c r="BE942" s="188">
        <f t="shared" si="274"/>
        <v>0</v>
      </c>
      <c r="BF942" s="188">
        <f t="shared" si="275"/>
        <v>0</v>
      </c>
      <c r="BG942" s="188">
        <f t="shared" si="276"/>
        <v>0</v>
      </c>
      <c r="BH942" s="188">
        <f t="shared" si="277"/>
        <v>0</v>
      </c>
      <c r="BI942" s="188">
        <f t="shared" si="278"/>
        <v>0</v>
      </c>
      <c r="BJ942" s="25" t="s">
        <v>82</v>
      </c>
      <c r="BK942" s="188">
        <f t="shared" si="279"/>
        <v>0</v>
      </c>
      <c r="BL942" s="25" t="s">
        <v>337</v>
      </c>
      <c r="BM942" s="25" t="s">
        <v>2527</v>
      </c>
    </row>
    <row r="943" spans="2:65" s="1" customFormat="1" ht="20.399999999999999" customHeight="1">
      <c r="B943" s="176"/>
      <c r="C943" s="230" t="s">
        <v>2528</v>
      </c>
      <c r="D943" s="230" t="s">
        <v>757</v>
      </c>
      <c r="E943" s="231" t="s">
        <v>2529</v>
      </c>
      <c r="F943" s="232" t="s">
        <v>2530</v>
      </c>
      <c r="G943" s="233" t="s">
        <v>494</v>
      </c>
      <c r="H943" s="234">
        <v>10</v>
      </c>
      <c r="I943" s="235"/>
      <c r="J943" s="236">
        <f t="shared" si="270"/>
        <v>0</v>
      </c>
      <c r="K943" s="403" t="s">
        <v>5588</v>
      </c>
      <c r="L943" s="237"/>
      <c r="M943" s="238" t="s">
        <v>5</v>
      </c>
      <c r="N943" s="239" t="s">
        <v>45</v>
      </c>
      <c r="O943" s="43"/>
      <c r="P943" s="186">
        <f t="shared" si="271"/>
        <v>0</v>
      </c>
      <c r="Q943" s="186">
        <v>0</v>
      </c>
      <c r="R943" s="186">
        <f t="shared" si="272"/>
        <v>0</v>
      </c>
      <c r="S943" s="186">
        <v>0</v>
      </c>
      <c r="T943" s="187">
        <f t="shared" si="273"/>
        <v>0</v>
      </c>
      <c r="AR943" s="25" t="s">
        <v>401</v>
      </c>
      <c r="AT943" s="25" t="s">
        <v>757</v>
      </c>
      <c r="AU943" s="25" t="s">
        <v>291</v>
      </c>
      <c r="AY943" s="25" t="s">
        <v>285</v>
      </c>
      <c r="BE943" s="188">
        <f t="shared" si="274"/>
        <v>0</v>
      </c>
      <c r="BF943" s="188">
        <f t="shared" si="275"/>
        <v>0</v>
      </c>
      <c r="BG943" s="188">
        <f t="shared" si="276"/>
        <v>0</v>
      </c>
      <c r="BH943" s="188">
        <f t="shared" si="277"/>
        <v>0</v>
      </c>
      <c r="BI943" s="188">
        <f t="shared" si="278"/>
        <v>0</v>
      </c>
      <c r="BJ943" s="25" t="s">
        <v>82</v>
      </c>
      <c r="BK943" s="188">
        <f t="shared" si="279"/>
        <v>0</v>
      </c>
      <c r="BL943" s="25" t="s">
        <v>337</v>
      </c>
      <c r="BM943" s="25" t="s">
        <v>2531</v>
      </c>
    </row>
    <row r="944" spans="2:65" s="1" customFormat="1" ht="20.399999999999999" customHeight="1">
      <c r="B944" s="176"/>
      <c r="C944" s="230" t="s">
        <v>2532</v>
      </c>
      <c r="D944" s="230" t="s">
        <v>757</v>
      </c>
      <c r="E944" s="231" t="s">
        <v>2533</v>
      </c>
      <c r="F944" s="232" t="s">
        <v>2534</v>
      </c>
      <c r="G944" s="233" t="s">
        <v>494</v>
      </c>
      <c r="H944" s="234">
        <v>16</v>
      </c>
      <c r="I944" s="235"/>
      <c r="J944" s="236">
        <f t="shared" si="270"/>
        <v>0</v>
      </c>
      <c r="K944" s="403" t="s">
        <v>5588</v>
      </c>
      <c r="L944" s="237"/>
      <c r="M944" s="238" t="s">
        <v>5</v>
      </c>
      <c r="N944" s="239" t="s">
        <v>45</v>
      </c>
      <c r="O944" s="43"/>
      <c r="P944" s="186">
        <f t="shared" si="271"/>
        <v>0</v>
      </c>
      <c r="Q944" s="186">
        <v>0</v>
      </c>
      <c r="R944" s="186">
        <f t="shared" si="272"/>
        <v>0</v>
      </c>
      <c r="S944" s="186">
        <v>0</v>
      </c>
      <c r="T944" s="187">
        <f t="shared" si="273"/>
        <v>0</v>
      </c>
      <c r="AR944" s="25" t="s">
        <v>401</v>
      </c>
      <c r="AT944" s="25" t="s">
        <v>757</v>
      </c>
      <c r="AU944" s="25" t="s">
        <v>291</v>
      </c>
      <c r="AY944" s="25" t="s">
        <v>285</v>
      </c>
      <c r="BE944" s="188">
        <f t="shared" si="274"/>
        <v>0</v>
      </c>
      <c r="BF944" s="188">
        <f t="shared" si="275"/>
        <v>0</v>
      </c>
      <c r="BG944" s="188">
        <f t="shared" si="276"/>
        <v>0</v>
      </c>
      <c r="BH944" s="188">
        <f t="shared" si="277"/>
        <v>0</v>
      </c>
      <c r="BI944" s="188">
        <f t="shared" si="278"/>
        <v>0</v>
      </c>
      <c r="BJ944" s="25" t="s">
        <v>82</v>
      </c>
      <c r="BK944" s="188">
        <f t="shared" si="279"/>
        <v>0</v>
      </c>
      <c r="BL944" s="25" t="s">
        <v>337</v>
      </c>
      <c r="BM944" s="25" t="s">
        <v>2535</v>
      </c>
    </row>
    <row r="945" spans="2:65" s="1" customFormat="1" ht="20.399999999999999" customHeight="1">
      <c r="B945" s="176"/>
      <c r="C945" s="230" t="s">
        <v>2536</v>
      </c>
      <c r="D945" s="230" t="s">
        <v>757</v>
      </c>
      <c r="E945" s="231" t="s">
        <v>2537</v>
      </c>
      <c r="F945" s="232" t="s">
        <v>2538</v>
      </c>
      <c r="G945" s="233" t="s">
        <v>494</v>
      </c>
      <c r="H945" s="234">
        <v>22</v>
      </c>
      <c r="I945" s="235"/>
      <c r="J945" s="236">
        <f t="shared" si="270"/>
        <v>0</v>
      </c>
      <c r="K945" s="403" t="s">
        <v>5588</v>
      </c>
      <c r="L945" s="237"/>
      <c r="M945" s="238" t="s">
        <v>5</v>
      </c>
      <c r="N945" s="239" t="s">
        <v>45</v>
      </c>
      <c r="O945" s="43"/>
      <c r="P945" s="186">
        <f t="shared" si="271"/>
        <v>0</v>
      </c>
      <c r="Q945" s="186">
        <v>0</v>
      </c>
      <c r="R945" s="186">
        <f t="shared" si="272"/>
        <v>0</v>
      </c>
      <c r="S945" s="186">
        <v>0</v>
      </c>
      <c r="T945" s="187">
        <f t="shared" si="273"/>
        <v>0</v>
      </c>
      <c r="AR945" s="25" t="s">
        <v>401</v>
      </c>
      <c r="AT945" s="25" t="s">
        <v>757</v>
      </c>
      <c r="AU945" s="25" t="s">
        <v>291</v>
      </c>
      <c r="AY945" s="25" t="s">
        <v>285</v>
      </c>
      <c r="BE945" s="188">
        <f t="shared" si="274"/>
        <v>0</v>
      </c>
      <c r="BF945" s="188">
        <f t="shared" si="275"/>
        <v>0</v>
      </c>
      <c r="BG945" s="188">
        <f t="shared" si="276"/>
        <v>0</v>
      </c>
      <c r="BH945" s="188">
        <f t="shared" si="277"/>
        <v>0</v>
      </c>
      <c r="BI945" s="188">
        <f t="shared" si="278"/>
        <v>0</v>
      </c>
      <c r="BJ945" s="25" t="s">
        <v>82</v>
      </c>
      <c r="BK945" s="188">
        <f t="shared" si="279"/>
        <v>0</v>
      </c>
      <c r="BL945" s="25" t="s">
        <v>337</v>
      </c>
      <c r="BM945" s="25" t="s">
        <v>2539</v>
      </c>
    </row>
    <row r="946" spans="2:65" s="15" customFormat="1" ht="21.6" customHeight="1">
      <c r="B946" s="245"/>
      <c r="D946" s="246" t="s">
        <v>73</v>
      </c>
      <c r="E946" s="246" t="s">
        <v>2540</v>
      </c>
      <c r="F946" s="246" t="s">
        <v>2541</v>
      </c>
      <c r="I946" s="247"/>
      <c r="J946" s="248">
        <f>BK946</f>
        <v>0</v>
      </c>
      <c r="K946" s="410"/>
      <c r="L946" s="245"/>
      <c r="M946" s="249"/>
      <c r="N946" s="250"/>
      <c r="O946" s="250"/>
      <c r="P946" s="251">
        <f>SUM(P947:P950)</f>
        <v>0</v>
      </c>
      <c r="Q946" s="250"/>
      <c r="R946" s="251">
        <f>SUM(R947:R950)</f>
        <v>0</v>
      </c>
      <c r="S946" s="250"/>
      <c r="T946" s="252">
        <f>SUM(T947:T950)</f>
        <v>0</v>
      </c>
      <c r="AR946" s="253" t="s">
        <v>84</v>
      </c>
      <c r="AT946" s="254" t="s">
        <v>73</v>
      </c>
      <c r="AU946" s="254" t="s">
        <v>142</v>
      </c>
      <c r="AY946" s="253" t="s">
        <v>285</v>
      </c>
      <c r="BK946" s="255">
        <f>SUM(BK947:BK950)</f>
        <v>0</v>
      </c>
    </row>
    <row r="947" spans="2:65" s="1" customFormat="1" ht="20.399999999999999" customHeight="1">
      <c r="B947" s="176"/>
      <c r="C947" s="230" t="s">
        <v>2542</v>
      </c>
      <c r="D947" s="230" t="s">
        <v>757</v>
      </c>
      <c r="E947" s="231" t="s">
        <v>2543</v>
      </c>
      <c r="F947" s="232" t="s">
        <v>2544</v>
      </c>
      <c r="G947" s="233" t="s">
        <v>494</v>
      </c>
      <c r="H947" s="234">
        <v>1</v>
      </c>
      <c r="I947" s="235"/>
      <c r="J947" s="236">
        <f>ROUND(I947*H947,2)</f>
        <v>0</v>
      </c>
      <c r="K947" s="403" t="s">
        <v>5588</v>
      </c>
      <c r="L947" s="237"/>
      <c r="M947" s="238" t="s">
        <v>5</v>
      </c>
      <c r="N947" s="239" t="s">
        <v>45</v>
      </c>
      <c r="O947" s="43"/>
      <c r="P947" s="186">
        <f>O947*H947</f>
        <v>0</v>
      </c>
      <c r="Q947" s="186">
        <v>0</v>
      </c>
      <c r="R947" s="186">
        <f>Q947*H947</f>
        <v>0</v>
      </c>
      <c r="S947" s="186">
        <v>0</v>
      </c>
      <c r="T947" s="187">
        <f>S947*H947</f>
        <v>0</v>
      </c>
      <c r="AR947" s="25" t="s">
        <v>401</v>
      </c>
      <c r="AT947" s="25" t="s">
        <v>757</v>
      </c>
      <c r="AU947" s="25" t="s">
        <v>291</v>
      </c>
      <c r="AY947" s="25" t="s">
        <v>285</v>
      </c>
      <c r="BE947" s="188">
        <f>IF(N947="základní",J947,0)</f>
        <v>0</v>
      </c>
      <c r="BF947" s="188">
        <f>IF(N947="snížená",J947,0)</f>
        <v>0</v>
      </c>
      <c r="BG947" s="188">
        <f>IF(N947="zákl. přenesená",J947,0)</f>
        <v>0</v>
      </c>
      <c r="BH947" s="188">
        <f>IF(N947="sníž. přenesená",J947,0)</f>
        <v>0</v>
      </c>
      <c r="BI947" s="188">
        <f>IF(N947="nulová",J947,0)</f>
        <v>0</v>
      </c>
      <c r="BJ947" s="25" t="s">
        <v>82</v>
      </c>
      <c r="BK947" s="188">
        <f>ROUND(I947*H947,2)</f>
        <v>0</v>
      </c>
      <c r="BL947" s="25" t="s">
        <v>337</v>
      </c>
      <c r="BM947" s="25" t="s">
        <v>2545</v>
      </c>
    </row>
    <row r="948" spans="2:65" s="1" customFormat="1" ht="20.399999999999999" customHeight="1">
      <c r="B948" s="176"/>
      <c r="C948" s="230" t="s">
        <v>2546</v>
      </c>
      <c r="D948" s="230" t="s">
        <v>757</v>
      </c>
      <c r="E948" s="231" t="s">
        <v>2547</v>
      </c>
      <c r="F948" s="232" t="s">
        <v>2548</v>
      </c>
      <c r="G948" s="233" t="s">
        <v>494</v>
      </c>
      <c r="H948" s="234">
        <v>1</v>
      </c>
      <c r="I948" s="235"/>
      <c r="J948" s="236">
        <f>ROUND(I948*H948,2)</f>
        <v>0</v>
      </c>
      <c r="K948" s="403" t="s">
        <v>5588</v>
      </c>
      <c r="L948" s="237"/>
      <c r="M948" s="238" t="s">
        <v>5</v>
      </c>
      <c r="N948" s="239" t="s">
        <v>45</v>
      </c>
      <c r="O948" s="43"/>
      <c r="P948" s="186">
        <f>O948*H948</f>
        <v>0</v>
      </c>
      <c r="Q948" s="186">
        <v>0</v>
      </c>
      <c r="R948" s="186">
        <f>Q948*H948</f>
        <v>0</v>
      </c>
      <c r="S948" s="186">
        <v>0</v>
      </c>
      <c r="T948" s="187">
        <f>S948*H948</f>
        <v>0</v>
      </c>
      <c r="AR948" s="25" t="s">
        <v>401</v>
      </c>
      <c r="AT948" s="25" t="s">
        <v>757</v>
      </c>
      <c r="AU948" s="25" t="s">
        <v>291</v>
      </c>
      <c r="AY948" s="25" t="s">
        <v>285</v>
      </c>
      <c r="BE948" s="188">
        <f>IF(N948="základní",J948,0)</f>
        <v>0</v>
      </c>
      <c r="BF948" s="188">
        <f>IF(N948="snížená",J948,0)</f>
        <v>0</v>
      </c>
      <c r="BG948" s="188">
        <f>IF(N948="zákl. přenesená",J948,0)</f>
        <v>0</v>
      </c>
      <c r="BH948" s="188">
        <f>IF(N948="sníž. přenesená",J948,0)</f>
        <v>0</v>
      </c>
      <c r="BI948" s="188">
        <f>IF(N948="nulová",J948,0)</f>
        <v>0</v>
      </c>
      <c r="BJ948" s="25" t="s">
        <v>82</v>
      </c>
      <c r="BK948" s="188">
        <f>ROUND(I948*H948,2)</f>
        <v>0</v>
      </c>
      <c r="BL948" s="25" t="s">
        <v>337</v>
      </c>
      <c r="BM948" s="25" t="s">
        <v>2549</v>
      </c>
    </row>
    <row r="949" spans="2:65" s="1" customFormat="1" ht="20.399999999999999" customHeight="1">
      <c r="B949" s="176"/>
      <c r="C949" s="230" t="s">
        <v>2550</v>
      </c>
      <c r="D949" s="230" t="s">
        <v>757</v>
      </c>
      <c r="E949" s="231" t="s">
        <v>2551</v>
      </c>
      <c r="F949" s="232" t="s">
        <v>2552</v>
      </c>
      <c r="G949" s="233" t="s">
        <v>494</v>
      </c>
      <c r="H949" s="234">
        <v>1</v>
      </c>
      <c r="I949" s="235"/>
      <c r="J949" s="236">
        <f>ROUND(I949*H949,2)</f>
        <v>0</v>
      </c>
      <c r="K949" s="403" t="s">
        <v>5588</v>
      </c>
      <c r="L949" s="237"/>
      <c r="M949" s="238" t="s">
        <v>5</v>
      </c>
      <c r="N949" s="239" t="s">
        <v>45</v>
      </c>
      <c r="O949" s="43"/>
      <c r="P949" s="186">
        <f>O949*H949</f>
        <v>0</v>
      </c>
      <c r="Q949" s="186">
        <v>0</v>
      </c>
      <c r="R949" s="186">
        <f>Q949*H949</f>
        <v>0</v>
      </c>
      <c r="S949" s="186">
        <v>0</v>
      </c>
      <c r="T949" s="187">
        <f>S949*H949</f>
        <v>0</v>
      </c>
      <c r="AR949" s="25" t="s">
        <v>401</v>
      </c>
      <c r="AT949" s="25" t="s">
        <v>757</v>
      </c>
      <c r="AU949" s="25" t="s">
        <v>291</v>
      </c>
      <c r="AY949" s="25" t="s">
        <v>285</v>
      </c>
      <c r="BE949" s="188">
        <f>IF(N949="základní",J949,0)</f>
        <v>0</v>
      </c>
      <c r="BF949" s="188">
        <f>IF(N949="snížená",J949,0)</f>
        <v>0</v>
      </c>
      <c r="BG949" s="188">
        <f>IF(N949="zákl. přenesená",J949,0)</f>
        <v>0</v>
      </c>
      <c r="BH949" s="188">
        <f>IF(N949="sníž. přenesená",J949,0)</f>
        <v>0</v>
      </c>
      <c r="BI949" s="188">
        <f>IF(N949="nulová",J949,0)</f>
        <v>0</v>
      </c>
      <c r="BJ949" s="25" t="s">
        <v>82</v>
      </c>
      <c r="BK949" s="188">
        <f>ROUND(I949*H949,2)</f>
        <v>0</v>
      </c>
      <c r="BL949" s="25" t="s">
        <v>337</v>
      </c>
      <c r="BM949" s="25" t="s">
        <v>2553</v>
      </c>
    </row>
    <row r="950" spans="2:65" s="1" customFormat="1" ht="20.399999999999999" customHeight="1">
      <c r="B950" s="176"/>
      <c r="C950" s="230" t="s">
        <v>2554</v>
      </c>
      <c r="D950" s="230" t="s">
        <v>757</v>
      </c>
      <c r="E950" s="231" t="s">
        <v>2555</v>
      </c>
      <c r="F950" s="232" t="s">
        <v>2556</v>
      </c>
      <c r="G950" s="233" t="s">
        <v>494</v>
      </c>
      <c r="H950" s="234">
        <v>1</v>
      </c>
      <c r="I950" s="235"/>
      <c r="J950" s="236">
        <f>ROUND(I950*H950,2)</f>
        <v>0</v>
      </c>
      <c r="K950" s="403" t="s">
        <v>5588</v>
      </c>
      <c r="L950" s="237"/>
      <c r="M950" s="238" t="s">
        <v>5</v>
      </c>
      <c r="N950" s="239" t="s">
        <v>45</v>
      </c>
      <c r="O950" s="43"/>
      <c r="P950" s="186">
        <f>O950*H950</f>
        <v>0</v>
      </c>
      <c r="Q950" s="186">
        <v>0</v>
      </c>
      <c r="R950" s="186">
        <f>Q950*H950</f>
        <v>0</v>
      </c>
      <c r="S950" s="186">
        <v>0</v>
      </c>
      <c r="T950" s="187">
        <f>S950*H950</f>
        <v>0</v>
      </c>
      <c r="AR950" s="25" t="s">
        <v>401</v>
      </c>
      <c r="AT950" s="25" t="s">
        <v>757</v>
      </c>
      <c r="AU950" s="25" t="s">
        <v>291</v>
      </c>
      <c r="AY950" s="25" t="s">
        <v>285</v>
      </c>
      <c r="BE950" s="188">
        <f>IF(N950="základní",J950,0)</f>
        <v>0</v>
      </c>
      <c r="BF950" s="188">
        <f>IF(N950="snížená",J950,0)</f>
        <v>0</v>
      </c>
      <c r="BG950" s="188">
        <f>IF(N950="zákl. přenesená",J950,0)</f>
        <v>0</v>
      </c>
      <c r="BH950" s="188">
        <f>IF(N950="sníž. přenesená",J950,0)</f>
        <v>0</v>
      </c>
      <c r="BI950" s="188">
        <f>IF(N950="nulová",J950,0)</f>
        <v>0</v>
      </c>
      <c r="BJ950" s="25" t="s">
        <v>82</v>
      </c>
      <c r="BK950" s="188">
        <f>ROUND(I950*H950,2)</f>
        <v>0</v>
      </c>
      <c r="BL950" s="25" t="s">
        <v>337</v>
      </c>
      <c r="BM950" s="25" t="s">
        <v>2557</v>
      </c>
    </row>
    <row r="951" spans="2:65" s="15" customFormat="1" ht="21.6" customHeight="1">
      <c r="B951" s="245"/>
      <c r="D951" s="246" t="s">
        <v>73</v>
      </c>
      <c r="E951" s="246" t="s">
        <v>2558</v>
      </c>
      <c r="F951" s="246" t="s">
        <v>2559</v>
      </c>
      <c r="I951" s="247"/>
      <c r="J951" s="248">
        <f>BK951</f>
        <v>0</v>
      </c>
      <c r="K951" s="410"/>
      <c r="L951" s="245"/>
      <c r="M951" s="249"/>
      <c r="N951" s="250"/>
      <c r="O951" s="250"/>
      <c r="P951" s="251">
        <f>P952</f>
        <v>0</v>
      </c>
      <c r="Q951" s="250"/>
      <c r="R951" s="251">
        <f>R952</f>
        <v>0</v>
      </c>
      <c r="S951" s="250"/>
      <c r="T951" s="252">
        <f>T952</f>
        <v>0</v>
      </c>
      <c r="AR951" s="253" t="s">
        <v>84</v>
      </c>
      <c r="AT951" s="254" t="s">
        <v>73</v>
      </c>
      <c r="AU951" s="254" t="s">
        <v>142</v>
      </c>
      <c r="AY951" s="253" t="s">
        <v>285</v>
      </c>
      <c r="BK951" s="255">
        <f>BK952</f>
        <v>0</v>
      </c>
    </row>
    <row r="952" spans="2:65" s="1" customFormat="1" ht="20.399999999999999" customHeight="1">
      <c r="B952" s="176"/>
      <c r="C952" s="230" t="s">
        <v>2560</v>
      </c>
      <c r="D952" s="230" t="s">
        <v>757</v>
      </c>
      <c r="E952" s="231" t="s">
        <v>2561</v>
      </c>
      <c r="F952" s="232" t="s">
        <v>2562</v>
      </c>
      <c r="G952" s="233" t="s">
        <v>400</v>
      </c>
      <c r="H952" s="234">
        <v>1</v>
      </c>
      <c r="I952" s="235"/>
      <c r="J952" s="236">
        <f>ROUND(I952*H952,2)</f>
        <v>0</v>
      </c>
      <c r="K952" s="407" t="s">
        <v>5588</v>
      </c>
      <c r="L952" s="237"/>
      <c r="M952" s="238" t="s">
        <v>5</v>
      </c>
      <c r="N952" s="239" t="s">
        <v>45</v>
      </c>
      <c r="O952" s="43"/>
      <c r="P952" s="186">
        <f>O952*H952</f>
        <v>0</v>
      </c>
      <c r="Q952" s="186">
        <v>0</v>
      </c>
      <c r="R952" s="186">
        <f>Q952*H952</f>
        <v>0</v>
      </c>
      <c r="S952" s="186">
        <v>0</v>
      </c>
      <c r="T952" s="187">
        <f>S952*H952</f>
        <v>0</v>
      </c>
      <c r="AR952" s="25" t="s">
        <v>401</v>
      </c>
      <c r="AT952" s="25" t="s">
        <v>757</v>
      </c>
      <c r="AU952" s="25" t="s">
        <v>291</v>
      </c>
      <c r="AY952" s="25" t="s">
        <v>285</v>
      </c>
      <c r="BE952" s="188">
        <f>IF(N952="základní",J952,0)</f>
        <v>0</v>
      </c>
      <c r="BF952" s="188">
        <f>IF(N952="snížená",J952,0)</f>
        <v>0</v>
      </c>
      <c r="BG952" s="188">
        <f>IF(N952="zákl. přenesená",J952,0)</f>
        <v>0</v>
      </c>
      <c r="BH952" s="188">
        <f>IF(N952="sníž. přenesená",J952,0)</f>
        <v>0</v>
      </c>
      <c r="BI952" s="188">
        <f>IF(N952="nulová",J952,0)</f>
        <v>0</v>
      </c>
      <c r="BJ952" s="25" t="s">
        <v>82</v>
      </c>
      <c r="BK952" s="188">
        <f>ROUND(I952*H952,2)</f>
        <v>0</v>
      </c>
      <c r="BL952" s="25" t="s">
        <v>337</v>
      </c>
      <c r="BM952" s="25" t="s">
        <v>2563</v>
      </c>
    </row>
    <row r="953" spans="2:65" s="10" customFormat="1" ht="22.35" customHeight="1">
      <c r="B953" s="162"/>
      <c r="D953" s="173" t="s">
        <v>73</v>
      </c>
      <c r="E953" s="174" t="s">
        <v>2564</v>
      </c>
      <c r="F953" s="174" t="s">
        <v>2565</v>
      </c>
      <c r="I953" s="165"/>
      <c r="J953" s="175">
        <f>BK953</f>
        <v>0</v>
      </c>
      <c r="K953" s="401"/>
      <c r="L953" s="162"/>
      <c r="M953" s="167"/>
      <c r="N953" s="168"/>
      <c r="O953" s="168"/>
      <c r="P953" s="169">
        <f>SUM(P954:P964)</f>
        <v>0</v>
      </c>
      <c r="Q953" s="168"/>
      <c r="R953" s="169">
        <f>SUM(R954:R964)</f>
        <v>0</v>
      </c>
      <c r="S953" s="168"/>
      <c r="T953" s="170">
        <f>SUM(T954:T964)</f>
        <v>0</v>
      </c>
      <c r="AR953" s="163" t="s">
        <v>84</v>
      </c>
      <c r="AT953" s="171" t="s">
        <v>73</v>
      </c>
      <c r="AU953" s="171" t="s">
        <v>84</v>
      </c>
      <c r="AY953" s="163" t="s">
        <v>285</v>
      </c>
      <c r="BK953" s="172">
        <f>SUM(BK954:BK964)</f>
        <v>0</v>
      </c>
    </row>
    <row r="954" spans="2:65" s="1" customFormat="1" ht="20.399999999999999" customHeight="1">
      <c r="B954" s="176"/>
      <c r="C954" s="177" t="s">
        <v>2566</v>
      </c>
      <c r="D954" s="177" t="s">
        <v>287</v>
      </c>
      <c r="E954" s="178" t="s">
        <v>2567</v>
      </c>
      <c r="F954" s="179" t="s">
        <v>2568</v>
      </c>
      <c r="G954" s="180" t="s">
        <v>494</v>
      </c>
      <c r="H954" s="181">
        <v>2</v>
      </c>
      <c r="I954" s="182"/>
      <c r="J954" s="183">
        <f t="shared" ref="J954:J964" si="280">ROUND(I954*H954,2)</f>
        <v>0</v>
      </c>
      <c r="K954" s="403" t="s">
        <v>5588</v>
      </c>
      <c r="L954" s="42"/>
      <c r="M954" s="184" t="s">
        <v>5</v>
      </c>
      <c r="N954" s="185" t="s">
        <v>45</v>
      </c>
      <c r="O954" s="43"/>
      <c r="P954" s="186">
        <f t="shared" ref="P954:P964" si="281">O954*H954</f>
        <v>0</v>
      </c>
      <c r="Q954" s="186">
        <v>0</v>
      </c>
      <c r="R954" s="186">
        <f t="shared" ref="R954:R964" si="282">Q954*H954</f>
        <v>0</v>
      </c>
      <c r="S954" s="186">
        <v>0</v>
      </c>
      <c r="T954" s="187">
        <f t="shared" ref="T954:T964" si="283">S954*H954</f>
        <v>0</v>
      </c>
      <c r="AR954" s="25" t="s">
        <v>337</v>
      </c>
      <c r="AT954" s="25" t="s">
        <v>287</v>
      </c>
      <c r="AU954" s="25" t="s">
        <v>142</v>
      </c>
      <c r="AY954" s="25" t="s">
        <v>285</v>
      </c>
      <c r="BE954" s="188">
        <f t="shared" ref="BE954:BE964" si="284">IF(N954="základní",J954,0)</f>
        <v>0</v>
      </c>
      <c r="BF954" s="188">
        <f t="shared" ref="BF954:BF964" si="285">IF(N954="snížená",J954,0)</f>
        <v>0</v>
      </c>
      <c r="BG954" s="188">
        <f t="shared" ref="BG954:BG964" si="286">IF(N954="zákl. přenesená",J954,0)</f>
        <v>0</v>
      </c>
      <c r="BH954" s="188">
        <f t="shared" ref="BH954:BH964" si="287">IF(N954="sníž. přenesená",J954,0)</f>
        <v>0</v>
      </c>
      <c r="BI954" s="188">
        <f t="shared" ref="BI954:BI964" si="288">IF(N954="nulová",J954,0)</f>
        <v>0</v>
      </c>
      <c r="BJ954" s="25" t="s">
        <v>82</v>
      </c>
      <c r="BK954" s="188">
        <f t="shared" ref="BK954:BK964" si="289">ROUND(I954*H954,2)</f>
        <v>0</v>
      </c>
      <c r="BL954" s="25" t="s">
        <v>337</v>
      </c>
      <c r="BM954" s="25" t="s">
        <v>2569</v>
      </c>
    </row>
    <row r="955" spans="2:65" s="1" customFormat="1" ht="20.399999999999999" customHeight="1">
      <c r="B955" s="176"/>
      <c r="C955" s="177" t="s">
        <v>2570</v>
      </c>
      <c r="D955" s="177" t="s">
        <v>287</v>
      </c>
      <c r="E955" s="178" t="s">
        <v>2571</v>
      </c>
      <c r="F955" s="179" t="s">
        <v>2572</v>
      </c>
      <c r="G955" s="180" t="s">
        <v>494</v>
      </c>
      <c r="H955" s="181">
        <v>26</v>
      </c>
      <c r="I955" s="182"/>
      <c r="J955" s="183">
        <f t="shared" si="280"/>
        <v>0</v>
      </c>
      <c r="K955" s="403" t="s">
        <v>5588</v>
      </c>
      <c r="L955" s="42"/>
      <c r="M955" s="184" t="s">
        <v>5</v>
      </c>
      <c r="N955" s="185" t="s">
        <v>45</v>
      </c>
      <c r="O955" s="43"/>
      <c r="P955" s="186">
        <f t="shared" si="281"/>
        <v>0</v>
      </c>
      <c r="Q955" s="186">
        <v>0</v>
      </c>
      <c r="R955" s="186">
        <f t="shared" si="282"/>
        <v>0</v>
      </c>
      <c r="S955" s="186">
        <v>0</v>
      </c>
      <c r="T955" s="187">
        <f t="shared" si="283"/>
        <v>0</v>
      </c>
      <c r="AR955" s="25" t="s">
        <v>337</v>
      </c>
      <c r="AT955" s="25" t="s">
        <v>287</v>
      </c>
      <c r="AU955" s="25" t="s">
        <v>142</v>
      </c>
      <c r="AY955" s="25" t="s">
        <v>285</v>
      </c>
      <c r="BE955" s="188">
        <f t="shared" si="284"/>
        <v>0</v>
      </c>
      <c r="BF955" s="188">
        <f t="shared" si="285"/>
        <v>0</v>
      </c>
      <c r="BG955" s="188">
        <f t="shared" si="286"/>
        <v>0</v>
      </c>
      <c r="BH955" s="188">
        <f t="shared" si="287"/>
        <v>0</v>
      </c>
      <c r="BI955" s="188">
        <f t="shared" si="288"/>
        <v>0</v>
      </c>
      <c r="BJ955" s="25" t="s">
        <v>82</v>
      </c>
      <c r="BK955" s="188">
        <f t="shared" si="289"/>
        <v>0</v>
      </c>
      <c r="BL955" s="25" t="s">
        <v>337</v>
      </c>
      <c r="BM955" s="25" t="s">
        <v>2573</v>
      </c>
    </row>
    <row r="956" spans="2:65" s="1" customFormat="1" ht="20.399999999999999" customHeight="1">
      <c r="B956" s="176"/>
      <c r="C956" s="177" t="s">
        <v>2574</v>
      </c>
      <c r="D956" s="177" t="s">
        <v>287</v>
      </c>
      <c r="E956" s="178" t="s">
        <v>2575</v>
      </c>
      <c r="F956" s="179" t="s">
        <v>2576</v>
      </c>
      <c r="G956" s="180" t="s">
        <v>494</v>
      </c>
      <c r="H956" s="181">
        <v>578</v>
      </c>
      <c r="I956" s="182"/>
      <c r="J956" s="183">
        <f t="shared" si="280"/>
        <v>0</v>
      </c>
      <c r="K956" s="403" t="s">
        <v>5588</v>
      </c>
      <c r="L956" s="42"/>
      <c r="M956" s="184" t="s">
        <v>5</v>
      </c>
      <c r="N956" s="185" t="s">
        <v>45</v>
      </c>
      <c r="O956" s="43"/>
      <c r="P956" s="186">
        <f t="shared" si="281"/>
        <v>0</v>
      </c>
      <c r="Q956" s="186">
        <v>0</v>
      </c>
      <c r="R956" s="186">
        <f t="shared" si="282"/>
        <v>0</v>
      </c>
      <c r="S956" s="186">
        <v>0</v>
      </c>
      <c r="T956" s="187">
        <f t="shared" si="283"/>
        <v>0</v>
      </c>
      <c r="AR956" s="25" t="s">
        <v>337</v>
      </c>
      <c r="AT956" s="25" t="s">
        <v>287</v>
      </c>
      <c r="AU956" s="25" t="s">
        <v>142</v>
      </c>
      <c r="AY956" s="25" t="s">
        <v>285</v>
      </c>
      <c r="BE956" s="188">
        <f t="shared" si="284"/>
        <v>0</v>
      </c>
      <c r="BF956" s="188">
        <f t="shared" si="285"/>
        <v>0</v>
      </c>
      <c r="BG956" s="188">
        <f t="shared" si="286"/>
        <v>0</v>
      </c>
      <c r="BH956" s="188">
        <f t="shared" si="287"/>
        <v>0</v>
      </c>
      <c r="BI956" s="188">
        <f t="shared" si="288"/>
        <v>0</v>
      </c>
      <c r="BJ956" s="25" t="s">
        <v>82</v>
      </c>
      <c r="BK956" s="188">
        <f t="shared" si="289"/>
        <v>0</v>
      </c>
      <c r="BL956" s="25" t="s">
        <v>337</v>
      </c>
      <c r="BM956" s="25" t="s">
        <v>2577</v>
      </c>
    </row>
    <row r="957" spans="2:65" s="1" customFormat="1" ht="20.399999999999999" customHeight="1">
      <c r="B957" s="176"/>
      <c r="C957" s="177" t="s">
        <v>2578</v>
      </c>
      <c r="D957" s="177" t="s">
        <v>287</v>
      </c>
      <c r="E957" s="178" t="s">
        <v>2579</v>
      </c>
      <c r="F957" s="179" t="s">
        <v>2580</v>
      </c>
      <c r="G957" s="180" t="s">
        <v>318</v>
      </c>
      <c r="H957" s="181">
        <v>80</v>
      </c>
      <c r="I957" s="182"/>
      <c r="J957" s="183">
        <f t="shared" si="280"/>
        <v>0</v>
      </c>
      <c r="K957" s="403" t="s">
        <v>5588</v>
      </c>
      <c r="L957" s="42"/>
      <c r="M957" s="184" t="s">
        <v>5</v>
      </c>
      <c r="N957" s="185" t="s">
        <v>45</v>
      </c>
      <c r="O957" s="43"/>
      <c r="P957" s="186">
        <f t="shared" si="281"/>
        <v>0</v>
      </c>
      <c r="Q957" s="186">
        <v>0</v>
      </c>
      <c r="R957" s="186">
        <f t="shared" si="282"/>
        <v>0</v>
      </c>
      <c r="S957" s="186">
        <v>0</v>
      </c>
      <c r="T957" s="187">
        <f t="shared" si="283"/>
        <v>0</v>
      </c>
      <c r="AR957" s="25" t="s">
        <v>337</v>
      </c>
      <c r="AT957" s="25" t="s">
        <v>287</v>
      </c>
      <c r="AU957" s="25" t="s">
        <v>142</v>
      </c>
      <c r="AY957" s="25" t="s">
        <v>285</v>
      </c>
      <c r="BE957" s="188">
        <f t="shared" si="284"/>
        <v>0</v>
      </c>
      <c r="BF957" s="188">
        <f t="shared" si="285"/>
        <v>0</v>
      </c>
      <c r="BG957" s="188">
        <f t="shared" si="286"/>
        <v>0</v>
      </c>
      <c r="BH957" s="188">
        <f t="shared" si="287"/>
        <v>0</v>
      </c>
      <c r="BI957" s="188">
        <f t="shared" si="288"/>
        <v>0</v>
      </c>
      <c r="BJ957" s="25" t="s">
        <v>82</v>
      </c>
      <c r="BK957" s="188">
        <f t="shared" si="289"/>
        <v>0</v>
      </c>
      <c r="BL957" s="25" t="s">
        <v>337</v>
      </c>
      <c r="BM957" s="25" t="s">
        <v>2581</v>
      </c>
    </row>
    <row r="958" spans="2:65" s="1" customFormat="1" ht="20.399999999999999" customHeight="1">
      <c r="B958" s="176"/>
      <c r="C958" s="177" t="s">
        <v>2582</v>
      </c>
      <c r="D958" s="177" t="s">
        <v>287</v>
      </c>
      <c r="E958" s="178" t="s">
        <v>2583</v>
      </c>
      <c r="F958" s="179" t="s">
        <v>2584</v>
      </c>
      <c r="G958" s="180" t="s">
        <v>318</v>
      </c>
      <c r="H958" s="181">
        <v>30</v>
      </c>
      <c r="I958" s="182"/>
      <c r="J958" s="183">
        <f t="shared" si="280"/>
        <v>0</v>
      </c>
      <c r="K958" s="403" t="s">
        <v>5588</v>
      </c>
      <c r="L958" s="42"/>
      <c r="M958" s="184" t="s">
        <v>5</v>
      </c>
      <c r="N958" s="185" t="s">
        <v>45</v>
      </c>
      <c r="O958" s="43"/>
      <c r="P958" s="186">
        <f t="shared" si="281"/>
        <v>0</v>
      </c>
      <c r="Q958" s="186">
        <v>0</v>
      </c>
      <c r="R958" s="186">
        <f t="shared" si="282"/>
        <v>0</v>
      </c>
      <c r="S958" s="186">
        <v>0</v>
      </c>
      <c r="T958" s="187">
        <f t="shared" si="283"/>
        <v>0</v>
      </c>
      <c r="AR958" s="25" t="s">
        <v>337</v>
      </c>
      <c r="AT958" s="25" t="s">
        <v>287</v>
      </c>
      <c r="AU958" s="25" t="s">
        <v>142</v>
      </c>
      <c r="AY958" s="25" t="s">
        <v>285</v>
      </c>
      <c r="BE958" s="188">
        <f t="shared" si="284"/>
        <v>0</v>
      </c>
      <c r="BF958" s="188">
        <f t="shared" si="285"/>
        <v>0</v>
      </c>
      <c r="BG958" s="188">
        <f t="shared" si="286"/>
        <v>0</v>
      </c>
      <c r="BH958" s="188">
        <f t="shared" si="287"/>
        <v>0</v>
      </c>
      <c r="BI958" s="188">
        <f t="shared" si="288"/>
        <v>0</v>
      </c>
      <c r="BJ958" s="25" t="s">
        <v>82</v>
      </c>
      <c r="BK958" s="188">
        <f t="shared" si="289"/>
        <v>0</v>
      </c>
      <c r="BL958" s="25" t="s">
        <v>337</v>
      </c>
      <c r="BM958" s="25" t="s">
        <v>2585</v>
      </c>
    </row>
    <row r="959" spans="2:65" s="1" customFormat="1" ht="20.399999999999999" customHeight="1">
      <c r="B959" s="176"/>
      <c r="C959" s="177" t="s">
        <v>2586</v>
      </c>
      <c r="D959" s="177" t="s">
        <v>287</v>
      </c>
      <c r="E959" s="178" t="s">
        <v>2587</v>
      </c>
      <c r="F959" s="179" t="s">
        <v>2588</v>
      </c>
      <c r="G959" s="180" t="s">
        <v>318</v>
      </c>
      <c r="H959" s="181">
        <v>42</v>
      </c>
      <c r="I959" s="182"/>
      <c r="J959" s="183">
        <f t="shared" si="280"/>
        <v>0</v>
      </c>
      <c r="K959" s="403" t="s">
        <v>5588</v>
      </c>
      <c r="L959" s="42"/>
      <c r="M959" s="184" t="s">
        <v>5</v>
      </c>
      <c r="N959" s="185" t="s">
        <v>45</v>
      </c>
      <c r="O959" s="43"/>
      <c r="P959" s="186">
        <f t="shared" si="281"/>
        <v>0</v>
      </c>
      <c r="Q959" s="186">
        <v>0</v>
      </c>
      <c r="R959" s="186">
        <f t="shared" si="282"/>
        <v>0</v>
      </c>
      <c r="S959" s="186">
        <v>0</v>
      </c>
      <c r="T959" s="187">
        <f t="shared" si="283"/>
        <v>0</v>
      </c>
      <c r="AR959" s="25" t="s">
        <v>337</v>
      </c>
      <c r="AT959" s="25" t="s">
        <v>287</v>
      </c>
      <c r="AU959" s="25" t="s">
        <v>142</v>
      </c>
      <c r="AY959" s="25" t="s">
        <v>285</v>
      </c>
      <c r="BE959" s="188">
        <f t="shared" si="284"/>
        <v>0</v>
      </c>
      <c r="BF959" s="188">
        <f t="shared" si="285"/>
        <v>0</v>
      </c>
      <c r="BG959" s="188">
        <f t="shared" si="286"/>
        <v>0</v>
      </c>
      <c r="BH959" s="188">
        <f t="shared" si="287"/>
        <v>0</v>
      </c>
      <c r="BI959" s="188">
        <f t="shared" si="288"/>
        <v>0</v>
      </c>
      <c r="BJ959" s="25" t="s">
        <v>82</v>
      </c>
      <c r="BK959" s="188">
        <f t="shared" si="289"/>
        <v>0</v>
      </c>
      <c r="BL959" s="25" t="s">
        <v>337</v>
      </c>
      <c r="BM959" s="25" t="s">
        <v>2589</v>
      </c>
    </row>
    <row r="960" spans="2:65" s="1" customFormat="1" ht="20.399999999999999" customHeight="1">
      <c r="B960" s="176"/>
      <c r="C960" s="177" t="s">
        <v>2590</v>
      </c>
      <c r="D960" s="177" t="s">
        <v>287</v>
      </c>
      <c r="E960" s="178" t="s">
        <v>2591</v>
      </c>
      <c r="F960" s="179" t="s">
        <v>2592</v>
      </c>
      <c r="G960" s="180" t="s">
        <v>318</v>
      </c>
      <c r="H960" s="181">
        <v>26</v>
      </c>
      <c r="I960" s="182"/>
      <c r="J960" s="183">
        <f t="shared" si="280"/>
        <v>0</v>
      </c>
      <c r="K960" s="403" t="s">
        <v>5588</v>
      </c>
      <c r="L960" s="42"/>
      <c r="M960" s="184" t="s">
        <v>5</v>
      </c>
      <c r="N960" s="185" t="s">
        <v>45</v>
      </c>
      <c r="O960" s="43"/>
      <c r="P960" s="186">
        <f t="shared" si="281"/>
        <v>0</v>
      </c>
      <c r="Q960" s="186">
        <v>0</v>
      </c>
      <c r="R960" s="186">
        <f t="shared" si="282"/>
        <v>0</v>
      </c>
      <c r="S960" s="186">
        <v>0</v>
      </c>
      <c r="T960" s="187">
        <f t="shared" si="283"/>
        <v>0</v>
      </c>
      <c r="AR960" s="25" t="s">
        <v>337</v>
      </c>
      <c r="AT960" s="25" t="s">
        <v>287</v>
      </c>
      <c r="AU960" s="25" t="s">
        <v>142</v>
      </c>
      <c r="AY960" s="25" t="s">
        <v>285</v>
      </c>
      <c r="BE960" s="188">
        <f t="shared" si="284"/>
        <v>0</v>
      </c>
      <c r="BF960" s="188">
        <f t="shared" si="285"/>
        <v>0</v>
      </c>
      <c r="BG960" s="188">
        <f t="shared" si="286"/>
        <v>0</v>
      </c>
      <c r="BH960" s="188">
        <f t="shared" si="287"/>
        <v>0</v>
      </c>
      <c r="BI960" s="188">
        <f t="shared" si="288"/>
        <v>0</v>
      </c>
      <c r="BJ960" s="25" t="s">
        <v>82</v>
      </c>
      <c r="BK960" s="188">
        <f t="shared" si="289"/>
        <v>0</v>
      </c>
      <c r="BL960" s="25" t="s">
        <v>337</v>
      </c>
      <c r="BM960" s="25" t="s">
        <v>2593</v>
      </c>
    </row>
    <row r="961" spans="2:65" s="1" customFormat="1" ht="20.399999999999999" customHeight="1">
      <c r="B961" s="176"/>
      <c r="C961" s="177" t="s">
        <v>2594</v>
      </c>
      <c r="D961" s="177" t="s">
        <v>287</v>
      </c>
      <c r="E961" s="178" t="s">
        <v>2595</v>
      </c>
      <c r="F961" s="179" t="s">
        <v>2596</v>
      </c>
      <c r="G961" s="180" t="s">
        <v>494</v>
      </c>
      <c r="H961" s="181">
        <v>208</v>
      </c>
      <c r="I961" s="182"/>
      <c r="J961" s="183">
        <f t="shared" si="280"/>
        <v>0</v>
      </c>
      <c r="K961" s="403" t="s">
        <v>5588</v>
      </c>
      <c r="L961" s="42"/>
      <c r="M961" s="184" t="s">
        <v>5</v>
      </c>
      <c r="N961" s="185" t="s">
        <v>45</v>
      </c>
      <c r="O961" s="43"/>
      <c r="P961" s="186">
        <f t="shared" si="281"/>
        <v>0</v>
      </c>
      <c r="Q961" s="186">
        <v>0</v>
      </c>
      <c r="R961" s="186">
        <f t="shared" si="282"/>
        <v>0</v>
      </c>
      <c r="S961" s="186">
        <v>0</v>
      </c>
      <c r="T961" s="187">
        <f t="shared" si="283"/>
        <v>0</v>
      </c>
      <c r="AR961" s="25" t="s">
        <v>337</v>
      </c>
      <c r="AT961" s="25" t="s">
        <v>287</v>
      </c>
      <c r="AU961" s="25" t="s">
        <v>142</v>
      </c>
      <c r="AY961" s="25" t="s">
        <v>285</v>
      </c>
      <c r="BE961" s="188">
        <f t="shared" si="284"/>
        <v>0</v>
      </c>
      <c r="BF961" s="188">
        <f t="shared" si="285"/>
        <v>0</v>
      </c>
      <c r="BG961" s="188">
        <f t="shared" si="286"/>
        <v>0</v>
      </c>
      <c r="BH961" s="188">
        <f t="shared" si="287"/>
        <v>0</v>
      </c>
      <c r="BI961" s="188">
        <f t="shared" si="288"/>
        <v>0</v>
      </c>
      <c r="BJ961" s="25" t="s">
        <v>82</v>
      </c>
      <c r="BK961" s="188">
        <f t="shared" si="289"/>
        <v>0</v>
      </c>
      <c r="BL961" s="25" t="s">
        <v>337</v>
      </c>
      <c r="BM961" s="25" t="s">
        <v>2597</v>
      </c>
    </row>
    <row r="962" spans="2:65" s="1" customFormat="1" ht="20.399999999999999" customHeight="1">
      <c r="B962" s="176"/>
      <c r="C962" s="177" t="s">
        <v>2598</v>
      </c>
      <c r="D962" s="177" t="s">
        <v>287</v>
      </c>
      <c r="E962" s="178" t="s">
        <v>2599</v>
      </c>
      <c r="F962" s="179" t="s">
        <v>2600</v>
      </c>
      <c r="G962" s="180" t="s">
        <v>674</v>
      </c>
      <c r="H962" s="181">
        <v>0.8</v>
      </c>
      <c r="I962" s="182"/>
      <c r="J962" s="183">
        <f t="shared" si="280"/>
        <v>0</v>
      </c>
      <c r="K962" s="403" t="s">
        <v>5588</v>
      </c>
      <c r="L962" s="42"/>
      <c r="M962" s="184" t="s">
        <v>5</v>
      </c>
      <c r="N962" s="185" t="s">
        <v>45</v>
      </c>
      <c r="O962" s="43"/>
      <c r="P962" s="186">
        <f t="shared" si="281"/>
        <v>0</v>
      </c>
      <c r="Q962" s="186">
        <v>0</v>
      </c>
      <c r="R962" s="186">
        <f t="shared" si="282"/>
        <v>0</v>
      </c>
      <c r="S962" s="186">
        <v>0</v>
      </c>
      <c r="T962" s="187">
        <f t="shared" si="283"/>
        <v>0</v>
      </c>
      <c r="AR962" s="25" t="s">
        <v>337</v>
      </c>
      <c r="AT962" s="25" t="s">
        <v>287</v>
      </c>
      <c r="AU962" s="25" t="s">
        <v>142</v>
      </c>
      <c r="AY962" s="25" t="s">
        <v>285</v>
      </c>
      <c r="BE962" s="188">
        <f t="shared" si="284"/>
        <v>0</v>
      </c>
      <c r="BF962" s="188">
        <f t="shared" si="285"/>
        <v>0</v>
      </c>
      <c r="BG962" s="188">
        <f t="shared" si="286"/>
        <v>0</v>
      </c>
      <c r="BH962" s="188">
        <f t="shared" si="287"/>
        <v>0</v>
      </c>
      <c r="BI962" s="188">
        <f t="shared" si="288"/>
        <v>0</v>
      </c>
      <c r="BJ962" s="25" t="s">
        <v>82</v>
      </c>
      <c r="BK962" s="188">
        <f t="shared" si="289"/>
        <v>0</v>
      </c>
      <c r="BL962" s="25" t="s">
        <v>337</v>
      </c>
      <c r="BM962" s="25" t="s">
        <v>2601</v>
      </c>
    </row>
    <row r="963" spans="2:65" s="1" customFormat="1" ht="20.399999999999999" customHeight="1">
      <c r="B963" s="176"/>
      <c r="C963" s="177" t="s">
        <v>2602</v>
      </c>
      <c r="D963" s="177" t="s">
        <v>287</v>
      </c>
      <c r="E963" s="178" t="s">
        <v>2603</v>
      </c>
      <c r="F963" s="179" t="s">
        <v>2604</v>
      </c>
      <c r="G963" s="180" t="s">
        <v>674</v>
      </c>
      <c r="H963" s="181">
        <v>0.8</v>
      </c>
      <c r="I963" s="182"/>
      <c r="J963" s="183">
        <f t="shared" si="280"/>
        <v>0</v>
      </c>
      <c r="K963" s="403" t="s">
        <v>5588</v>
      </c>
      <c r="L963" s="42"/>
      <c r="M963" s="184" t="s">
        <v>5</v>
      </c>
      <c r="N963" s="185" t="s">
        <v>45</v>
      </c>
      <c r="O963" s="43"/>
      <c r="P963" s="186">
        <f t="shared" si="281"/>
        <v>0</v>
      </c>
      <c r="Q963" s="186">
        <v>0</v>
      </c>
      <c r="R963" s="186">
        <f t="shared" si="282"/>
        <v>0</v>
      </c>
      <c r="S963" s="186">
        <v>0</v>
      </c>
      <c r="T963" s="187">
        <f t="shared" si="283"/>
        <v>0</v>
      </c>
      <c r="AR963" s="25" t="s">
        <v>337</v>
      </c>
      <c r="AT963" s="25" t="s">
        <v>287</v>
      </c>
      <c r="AU963" s="25" t="s">
        <v>142</v>
      </c>
      <c r="AY963" s="25" t="s">
        <v>285</v>
      </c>
      <c r="BE963" s="188">
        <f t="shared" si="284"/>
        <v>0</v>
      </c>
      <c r="BF963" s="188">
        <f t="shared" si="285"/>
        <v>0</v>
      </c>
      <c r="BG963" s="188">
        <f t="shared" si="286"/>
        <v>0</v>
      </c>
      <c r="BH963" s="188">
        <f t="shared" si="287"/>
        <v>0</v>
      </c>
      <c r="BI963" s="188">
        <f t="shared" si="288"/>
        <v>0</v>
      </c>
      <c r="BJ963" s="25" t="s">
        <v>82</v>
      </c>
      <c r="BK963" s="188">
        <f t="shared" si="289"/>
        <v>0</v>
      </c>
      <c r="BL963" s="25" t="s">
        <v>337</v>
      </c>
      <c r="BM963" s="25" t="s">
        <v>2605</v>
      </c>
    </row>
    <row r="964" spans="2:65" s="1" customFormat="1" ht="20.399999999999999" customHeight="1">
      <c r="B964" s="176"/>
      <c r="C964" s="177" t="s">
        <v>2606</v>
      </c>
      <c r="D964" s="177" t="s">
        <v>287</v>
      </c>
      <c r="E964" s="178" t="s">
        <v>2607</v>
      </c>
      <c r="F964" s="179" t="s">
        <v>2608</v>
      </c>
      <c r="G964" s="180" t="s">
        <v>674</v>
      </c>
      <c r="H964" s="181">
        <v>0.8</v>
      </c>
      <c r="I964" s="182"/>
      <c r="J964" s="183">
        <f t="shared" si="280"/>
        <v>0</v>
      </c>
      <c r="K964" s="403" t="s">
        <v>5588</v>
      </c>
      <c r="L964" s="42"/>
      <c r="M964" s="184" t="s">
        <v>5</v>
      </c>
      <c r="N964" s="185" t="s">
        <v>45</v>
      </c>
      <c r="O964" s="43"/>
      <c r="P964" s="186">
        <f t="shared" si="281"/>
        <v>0</v>
      </c>
      <c r="Q964" s="186">
        <v>0</v>
      </c>
      <c r="R964" s="186">
        <f t="shared" si="282"/>
        <v>0</v>
      </c>
      <c r="S964" s="186">
        <v>0</v>
      </c>
      <c r="T964" s="187">
        <f t="shared" si="283"/>
        <v>0</v>
      </c>
      <c r="AR964" s="25" t="s">
        <v>337</v>
      </c>
      <c r="AT964" s="25" t="s">
        <v>287</v>
      </c>
      <c r="AU964" s="25" t="s">
        <v>142</v>
      </c>
      <c r="AY964" s="25" t="s">
        <v>285</v>
      </c>
      <c r="BE964" s="188">
        <f t="shared" si="284"/>
        <v>0</v>
      </c>
      <c r="BF964" s="188">
        <f t="shared" si="285"/>
        <v>0</v>
      </c>
      <c r="BG964" s="188">
        <f t="shared" si="286"/>
        <v>0</v>
      </c>
      <c r="BH964" s="188">
        <f t="shared" si="287"/>
        <v>0</v>
      </c>
      <c r="BI964" s="188">
        <f t="shared" si="288"/>
        <v>0</v>
      </c>
      <c r="BJ964" s="25" t="s">
        <v>82</v>
      </c>
      <c r="BK964" s="188">
        <f t="shared" si="289"/>
        <v>0</v>
      </c>
      <c r="BL964" s="25" t="s">
        <v>337</v>
      </c>
      <c r="BM964" s="25" t="s">
        <v>2609</v>
      </c>
    </row>
    <row r="965" spans="2:65" s="10" customFormat="1" ht="22.35" customHeight="1">
      <c r="B965" s="162"/>
      <c r="D965" s="173" t="s">
        <v>73</v>
      </c>
      <c r="E965" s="174" t="s">
        <v>2610</v>
      </c>
      <c r="F965" s="174" t="s">
        <v>2611</v>
      </c>
      <c r="I965" s="165"/>
      <c r="J965" s="175">
        <f>BK965</f>
        <v>0</v>
      </c>
      <c r="K965" s="401"/>
      <c r="L965" s="162"/>
      <c r="M965" s="167"/>
      <c r="N965" s="168"/>
      <c r="O965" s="168"/>
      <c r="P965" s="169">
        <f>SUM(P966:P981)</f>
        <v>0</v>
      </c>
      <c r="Q965" s="168"/>
      <c r="R965" s="169">
        <f>SUM(R966:R981)</f>
        <v>0</v>
      </c>
      <c r="S965" s="168"/>
      <c r="T965" s="170">
        <f>SUM(T966:T981)</f>
        <v>0</v>
      </c>
      <c r="AR965" s="163" t="s">
        <v>84</v>
      </c>
      <c r="AT965" s="171" t="s">
        <v>73</v>
      </c>
      <c r="AU965" s="171" t="s">
        <v>84</v>
      </c>
      <c r="AY965" s="163" t="s">
        <v>285</v>
      </c>
      <c r="BK965" s="172">
        <f>SUM(BK966:BK981)</f>
        <v>0</v>
      </c>
    </row>
    <row r="966" spans="2:65" s="1" customFormat="1" ht="20.399999999999999" customHeight="1">
      <c r="B966" s="176"/>
      <c r="C966" s="177" t="s">
        <v>2612</v>
      </c>
      <c r="D966" s="177" t="s">
        <v>287</v>
      </c>
      <c r="E966" s="178" t="s">
        <v>2613</v>
      </c>
      <c r="F966" s="179" t="s">
        <v>2614</v>
      </c>
      <c r="G966" s="180" t="s">
        <v>1003</v>
      </c>
      <c r="H966" s="181">
        <v>0.05</v>
      </c>
      <c r="I966" s="182"/>
      <c r="J966" s="183">
        <f t="shared" ref="J966:J981" si="290">ROUND(I966*H966,2)</f>
        <v>0</v>
      </c>
      <c r="K966" s="403" t="s">
        <v>5588</v>
      </c>
      <c r="L966" s="42"/>
      <c r="M966" s="184" t="s">
        <v>5</v>
      </c>
      <c r="N966" s="185" t="s">
        <v>45</v>
      </c>
      <c r="O966" s="43"/>
      <c r="P966" s="186">
        <f t="shared" ref="P966:P981" si="291">O966*H966</f>
        <v>0</v>
      </c>
      <c r="Q966" s="186">
        <v>0</v>
      </c>
      <c r="R966" s="186">
        <f t="shared" ref="R966:R981" si="292">Q966*H966</f>
        <v>0</v>
      </c>
      <c r="S966" s="186">
        <v>0</v>
      </c>
      <c r="T966" s="187">
        <f t="shared" ref="T966:T981" si="293">S966*H966</f>
        <v>0</v>
      </c>
      <c r="AR966" s="25" t="s">
        <v>337</v>
      </c>
      <c r="AT966" s="25" t="s">
        <v>287</v>
      </c>
      <c r="AU966" s="25" t="s">
        <v>142</v>
      </c>
      <c r="AY966" s="25" t="s">
        <v>285</v>
      </c>
      <c r="BE966" s="188">
        <f t="shared" ref="BE966:BE981" si="294">IF(N966="základní",J966,0)</f>
        <v>0</v>
      </c>
      <c r="BF966" s="188">
        <f t="shared" ref="BF966:BF981" si="295">IF(N966="snížená",J966,0)</f>
        <v>0</v>
      </c>
      <c r="BG966" s="188">
        <f t="shared" ref="BG966:BG981" si="296">IF(N966="zákl. přenesená",J966,0)</f>
        <v>0</v>
      </c>
      <c r="BH966" s="188">
        <f t="shared" ref="BH966:BH981" si="297">IF(N966="sníž. přenesená",J966,0)</f>
        <v>0</v>
      </c>
      <c r="BI966" s="188">
        <f t="shared" ref="BI966:BI981" si="298">IF(N966="nulová",J966,0)</f>
        <v>0</v>
      </c>
      <c r="BJ966" s="25" t="s">
        <v>82</v>
      </c>
      <c r="BK966" s="188">
        <f t="shared" ref="BK966:BK981" si="299">ROUND(I966*H966,2)</f>
        <v>0</v>
      </c>
      <c r="BL966" s="25" t="s">
        <v>337</v>
      </c>
      <c r="BM966" s="25" t="s">
        <v>2615</v>
      </c>
    </row>
    <row r="967" spans="2:65" s="1" customFormat="1" ht="20.399999999999999" customHeight="1">
      <c r="B967" s="176"/>
      <c r="C967" s="177" t="s">
        <v>2616</v>
      </c>
      <c r="D967" s="177" t="s">
        <v>287</v>
      </c>
      <c r="E967" s="178" t="s">
        <v>2617</v>
      </c>
      <c r="F967" s="179" t="s">
        <v>2618</v>
      </c>
      <c r="G967" s="180" t="s">
        <v>494</v>
      </c>
      <c r="H967" s="181">
        <v>2</v>
      </c>
      <c r="I967" s="182"/>
      <c r="J967" s="183">
        <f t="shared" si="290"/>
        <v>0</v>
      </c>
      <c r="K967" s="403" t="s">
        <v>5588</v>
      </c>
      <c r="L967" s="42"/>
      <c r="M967" s="184" t="s">
        <v>5</v>
      </c>
      <c r="N967" s="185" t="s">
        <v>45</v>
      </c>
      <c r="O967" s="43"/>
      <c r="P967" s="186">
        <f t="shared" si="291"/>
        <v>0</v>
      </c>
      <c r="Q967" s="186">
        <v>0</v>
      </c>
      <c r="R967" s="186">
        <f t="shared" si="292"/>
        <v>0</v>
      </c>
      <c r="S967" s="186">
        <v>0</v>
      </c>
      <c r="T967" s="187">
        <f t="shared" si="293"/>
        <v>0</v>
      </c>
      <c r="AR967" s="25" t="s">
        <v>337</v>
      </c>
      <c r="AT967" s="25" t="s">
        <v>287</v>
      </c>
      <c r="AU967" s="25" t="s">
        <v>142</v>
      </c>
      <c r="AY967" s="25" t="s">
        <v>285</v>
      </c>
      <c r="BE967" s="188">
        <f t="shared" si="294"/>
        <v>0</v>
      </c>
      <c r="BF967" s="188">
        <f t="shared" si="295"/>
        <v>0</v>
      </c>
      <c r="BG967" s="188">
        <f t="shared" si="296"/>
        <v>0</v>
      </c>
      <c r="BH967" s="188">
        <f t="shared" si="297"/>
        <v>0</v>
      </c>
      <c r="BI967" s="188">
        <f t="shared" si="298"/>
        <v>0</v>
      </c>
      <c r="BJ967" s="25" t="s">
        <v>82</v>
      </c>
      <c r="BK967" s="188">
        <f t="shared" si="299"/>
        <v>0</v>
      </c>
      <c r="BL967" s="25" t="s">
        <v>337</v>
      </c>
      <c r="BM967" s="25" t="s">
        <v>2619</v>
      </c>
    </row>
    <row r="968" spans="2:65" s="1" customFormat="1" ht="20.399999999999999" customHeight="1">
      <c r="B968" s="176"/>
      <c r="C968" s="177" t="s">
        <v>2620</v>
      </c>
      <c r="D968" s="177" t="s">
        <v>287</v>
      </c>
      <c r="E968" s="178" t="s">
        <v>2621</v>
      </c>
      <c r="F968" s="179" t="s">
        <v>2622</v>
      </c>
      <c r="G968" s="180" t="s">
        <v>494</v>
      </c>
      <c r="H968" s="181">
        <v>2</v>
      </c>
      <c r="I968" s="182"/>
      <c r="J968" s="183">
        <f t="shared" si="290"/>
        <v>0</v>
      </c>
      <c r="K968" s="403" t="s">
        <v>5588</v>
      </c>
      <c r="L968" s="42"/>
      <c r="M968" s="184" t="s">
        <v>5</v>
      </c>
      <c r="N968" s="185" t="s">
        <v>45</v>
      </c>
      <c r="O968" s="43"/>
      <c r="P968" s="186">
        <f t="shared" si="291"/>
        <v>0</v>
      </c>
      <c r="Q968" s="186">
        <v>0</v>
      </c>
      <c r="R968" s="186">
        <f t="shared" si="292"/>
        <v>0</v>
      </c>
      <c r="S968" s="186">
        <v>0</v>
      </c>
      <c r="T968" s="187">
        <f t="shared" si="293"/>
        <v>0</v>
      </c>
      <c r="AR968" s="25" t="s">
        <v>337</v>
      </c>
      <c r="AT968" s="25" t="s">
        <v>287</v>
      </c>
      <c r="AU968" s="25" t="s">
        <v>142</v>
      </c>
      <c r="AY968" s="25" t="s">
        <v>285</v>
      </c>
      <c r="BE968" s="188">
        <f t="shared" si="294"/>
        <v>0</v>
      </c>
      <c r="BF968" s="188">
        <f t="shared" si="295"/>
        <v>0</v>
      </c>
      <c r="BG968" s="188">
        <f t="shared" si="296"/>
        <v>0</v>
      </c>
      <c r="BH968" s="188">
        <f t="shared" si="297"/>
        <v>0</v>
      </c>
      <c r="BI968" s="188">
        <f t="shared" si="298"/>
        <v>0</v>
      </c>
      <c r="BJ968" s="25" t="s">
        <v>82</v>
      </c>
      <c r="BK968" s="188">
        <f t="shared" si="299"/>
        <v>0</v>
      </c>
      <c r="BL968" s="25" t="s">
        <v>337</v>
      </c>
      <c r="BM968" s="25" t="s">
        <v>2623</v>
      </c>
    </row>
    <row r="969" spans="2:65" s="1" customFormat="1" ht="20.399999999999999" customHeight="1">
      <c r="B969" s="176"/>
      <c r="C969" s="177" t="s">
        <v>2624</v>
      </c>
      <c r="D969" s="177" t="s">
        <v>287</v>
      </c>
      <c r="E969" s="178" t="s">
        <v>2625</v>
      </c>
      <c r="F969" s="179" t="s">
        <v>2626</v>
      </c>
      <c r="G969" s="180" t="s">
        <v>318</v>
      </c>
      <c r="H969" s="181">
        <v>45</v>
      </c>
      <c r="I969" s="182"/>
      <c r="J969" s="183">
        <f t="shared" si="290"/>
        <v>0</v>
      </c>
      <c r="K969" s="403" t="s">
        <v>5588</v>
      </c>
      <c r="L969" s="42"/>
      <c r="M969" s="184" t="s">
        <v>5</v>
      </c>
      <c r="N969" s="185" t="s">
        <v>45</v>
      </c>
      <c r="O969" s="43"/>
      <c r="P969" s="186">
        <f t="shared" si="291"/>
        <v>0</v>
      </c>
      <c r="Q969" s="186">
        <v>0</v>
      </c>
      <c r="R969" s="186">
        <f t="shared" si="292"/>
        <v>0</v>
      </c>
      <c r="S969" s="186">
        <v>0</v>
      </c>
      <c r="T969" s="187">
        <f t="shared" si="293"/>
        <v>0</v>
      </c>
      <c r="AR969" s="25" t="s">
        <v>337</v>
      </c>
      <c r="AT969" s="25" t="s">
        <v>287</v>
      </c>
      <c r="AU969" s="25" t="s">
        <v>142</v>
      </c>
      <c r="AY969" s="25" t="s">
        <v>285</v>
      </c>
      <c r="BE969" s="188">
        <f t="shared" si="294"/>
        <v>0</v>
      </c>
      <c r="BF969" s="188">
        <f t="shared" si="295"/>
        <v>0</v>
      </c>
      <c r="BG969" s="188">
        <f t="shared" si="296"/>
        <v>0</v>
      </c>
      <c r="BH969" s="188">
        <f t="shared" si="297"/>
        <v>0</v>
      </c>
      <c r="BI969" s="188">
        <f t="shared" si="298"/>
        <v>0</v>
      </c>
      <c r="BJ969" s="25" t="s">
        <v>82</v>
      </c>
      <c r="BK969" s="188">
        <f t="shared" si="299"/>
        <v>0</v>
      </c>
      <c r="BL969" s="25" t="s">
        <v>337</v>
      </c>
      <c r="BM969" s="25" t="s">
        <v>2627</v>
      </c>
    </row>
    <row r="970" spans="2:65" s="1" customFormat="1" ht="20.399999999999999" customHeight="1">
      <c r="B970" s="176"/>
      <c r="C970" s="177" t="s">
        <v>2628</v>
      </c>
      <c r="D970" s="177" t="s">
        <v>287</v>
      </c>
      <c r="E970" s="178" t="s">
        <v>2629</v>
      </c>
      <c r="F970" s="179" t="s">
        <v>2630</v>
      </c>
      <c r="G970" s="180" t="s">
        <v>318</v>
      </c>
      <c r="H970" s="181">
        <v>4</v>
      </c>
      <c r="I970" s="182"/>
      <c r="J970" s="183">
        <f t="shared" si="290"/>
        <v>0</v>
      </c>
      <c r="K970" s="403" t="s">
        <v>5588</v>
      </c>
      <c r="L970" s="42"/>
      <c r="M970" s="184" t="s">
        <v>5</v>
      </c>
      <c r="N970" s="185" t="s">
        <v>45</v>
      </c>
      <c r="O970" s="43"/>
      <c r="P970" s="186">
        <f t="shared" si="291"/>
        <v>0</v>
      </c>
      <c r="Q970" s="186">
        <v>0</v>
      </c>
      <c r="R970" s="186">
        <f t="shared" si="292"/>
        <v>0</v>
      </c>
      <c r="S970" s="186">
        <v>0</v>
      </c>
      <c r="T970" s="187">
        <f t="shared" si="293"/>
        <v>0</v>
      </c>
      <c r="AR970" s="25" t="s">
        <v>337</v>
      </c>
      <c r="AT970" s="25" t="s">
        <v>287</v>
      </c>
      <c r="AU970" s="25" t="s">
        <v>142</v>
      </c>
      <c r="AY970" s="25" t="s">
        <v>285</v>
      </c>
      <c r="BE970" s="188">
        <f t="shared" si="294"/>
        <v>0</v>
      </c>
      <c r="BF970" s="188">
        <f t="shared" si="295"/>
        <v>0</v>
      </c>
      <c r="BG970" s="188">
        <f t="shared" si="296"/>
        <v>0</v>
      </c>
      <c r="BH970" s="188">
        <f t="shared" si="297"/>
        <v>0</v>
      </c>
      <c r="BI970" s="188">
        <f t="shared" si="298"/>
        <v>0</v>
      </c>
      <c r="BJ970" s="25" t="s">
        <v>82</v>
      </c>
      <c r="BK970" s="188">
        <f t="shared" si="299"/>
        <v>0</v>
      </c>
      <c r="BL970" s="25" t="s">
        <v>337</v>
      </c>
      <c r="BM970" s="25" t="s">
        <v>2631</v>
      </c>
    </row>
    <row r="971" spans="2:65" s="1" customFormat="1" ht="20.399999999999999" customHeight="1">
      <c r="B971" s="176"/>
      <c r="C971" s="177" t="s">
        <v>2632</v>
      </c>
      <c r="D971" s="177" t="s">
        <v>287</v>
      </c>
      <c r="E971" s="178" t="s">
        <v>2633</v>
      </c>
      <c r="F971" s="179" t="s">
        <v>2634</v>
      </c>
      <c r="G971" s="180" t="s">
        <v>494</v>
      </c>
      <c r="H971" s="181">
        <v>5</v>
      </c>
      <c r="I971" s="182"/>
      <c r="J971" s="183">
        <f t="shared" si="290"/>
        <v>0</v>
      </c>
      <c r="K971" s="403" t="s">
        <v>5588</v>
      </c>
      <c r="L971" s="42"/>
      <c r="M971" s="184" t="s">
        <v>5</v>
      </c>
      <c r="N971" s="185" t="s">
        <v>45</v>
      </c>
      <c r="O971" s="43"/>
      <c r="P971" s="186">
        <f t="shared" si="291"/>
        <v>0</v>
      </c>
      <c r="Q971" s="186">
        <v>0</v>
      </c>
      <c r="R971" s="186">
        <f t="shared" si="292"/>
        <v>0</v>
      </c>
      <c r="S971" s="186">
        <v>0</v>
      </c>
      <c r="T971" s="187">
        <f t="shared" si="293"/>
        <v>0</v>
      </c>
      <c r="AR971" s="25" t="s">
        <v>337</v>
      </c>
      <c r="AT971" s="25" t="s">
        <v>287</v>
      </c>
      <c r="AU971" s="25" t="s">
        <v>142</v>
      </c>
      <c r="AY971" s="25" t="s">
        <v>285</v>
      </c>
      <c r="BE971" s="188">
        <f t="shared" si="294"/>
        <v>0</v>
      </c>
      <c r="BF971" s="188">
        <f t="shared" si="295"/>
        <v>0</v>
      </c>
      <c r="BG971" s="188">
        <f t="shared" si="296"/>
        <v>0</v>
      </c>
      <c r="BH971" s="188">
        <f t="shared" si="297"/>
        <v>0</v>
      </c>
      <c r="BI971" s="188">
        <f t="shared" si="298"/>
        <v>0</v>
      </c>
      <c r="BJ971" s="25" t="s">
        <v>82</v>
      </c>
      <c r="BK971" s="188">
        <f t="shared" si="299"/>
        <v>0</v>
      </c>
      <c r="BL971" s="25" t="s">
        <v>337</v>
      </c>
      <c r="BM971" s="25" t="s">
        <v>2635</v>
      </c>
    </row>
    <row r="972" spans="2:65" s="1" customFormat="1" ht="20.399999999999999" customHeight="1">
      <c r="B972" s="176"/>
      <c r="C972" s="177" t="s">
        <v>2636</v>
      </c>
      <c r="D972" s="177" t="s">
        <v>287</v>
      </c>
      <c r="E972" s="178" t="s">
        <v>2637</v>
      </c>
      <c r="F972" s="179" t="s">
        <v>2638</v>
      </c>
      <c r="G972" s="180" t="s">
        <v>494</v>
      </c>
      <c r="H972" s="181">
        <v>1</v>
      </c>
      <c r="I972" s="182"/>
      <c r="J972" s="183">
        <f t="shared" si="290"/>
        <v>0</v>
      </c>
      <c r="K972" s="403" t="s">
        <v>5588</v>
      </c>
      <c r="L972" s="42"/>
      <c r="M972" s="184" t="s">
        <v>5</v>
      </c>
      <c r="N972" s="185" t="s">
        <v>45</v>
      </c>
      <c r="O972" s="43"/>
      <c r="P972" s="186">
        <f t="shared" si="291"/>
        <v>0</v>
      </c>
      <c r="Q972" s="186">
        <v>0</v>
      </c>
      <c r="R972" s="186">
        <f t="shared" si="292"/>
        <v>0</v>
      </c>
      <c r="S972" s="186">
        <v>0</v>
      </c>
      <c r="T972" s="187">
        <f t="shared" si="293"/>
        <v>0</v>
      </c>
      <c r="AR972" s="25" t="s">
        <v>337</v>
      </c>
      <c r="AT972" s="25" t="s">
        <v>287</v>
      </c>
      <c r="AU972" s="25" t="s">
        <v>142</v>
      </c>
      <c r="AY972" s="25" t="s">
        <v>285</v>
      </c>
      <c r="BE972" s="188">
        <f t="shared" si="294"/>
        <v>0</v>
      </c>
      <c r="BF972" s="188">
        <f t="shared" si="295"/>
        <v>0</v>
      </c>
      <c r="BG972" s="188">
        <f t="shared" si="296"/>
        <v>0</v>
      </c>
      <c r="BH972" s="188">
        <f t="shared" si="297"/>
        <v>0</v>
      </c>
      <c r="BI972" s="188">
        <f t="shared" si="298"/>
        <v>0</v>
      </c>
      <c r="BJ972" s="25" t="s">
        <v>82</v>
      </c>
      <c r="BK972" s="188">
        <f t="shared" si="299"/>
        <v>0</v>
      </c>
      <c r="BL972" s="25" t="s">
        <v>337</v>
      </c>
      <c r="BM972" s="25" t="s">
        <v>2639</v>
      </c>
    </row>
    <row r="973" spans="2:65" s="1" customFormat="1" ht="20.399999999999999" customHeight="1">
      <c r="B973" s="176"/>
      <c r="C973" s="177" t="s">
        <v>2640</v>
      </c>
      <c r="D973" s="177" t="s">
        <v>287</v>
      </c>
      <c r="E973" s="178" t="s">
        <v>2641</v>
      </c>
      <c r="F973" s="179" t="s">
        <v>2642</v>
      </c>
      <c r="G973" s="180" t="s">
        <v>290</v>
      </c>
      <c r="H973" s="181">
        <v>3.5</v>
      </c>
      <c r="I973" s="182"/>
      <c r="J973" s="183">
        <f t="shared" si="290"/>
        <v>0</v>
      </c>
      <c r="K973" s="403" t="s">
        <v>5588</v>
      </c>
      <c r="L973" s="42"/>
      <c r="M973" s="184" t="s">
        <v>5</v>
      </c>
      <c r="N973" s="185" t="s">
        <v>45</v>
      </c>
      <c r="O973" s="43"/>
      <c r="P973" s="186">
        <f t="shared" si="291"/>
        <v>0</v>
      </c>
      <c r="Q973" s="186">
        <v>0</v>
      </c>
      <c r="R973" s="186">
        <f t="shared" si="292"/>
        <v>0</v>
      </c>
      <c r="S973" s="186">
        <v>0</v>
      </c>
      <c r="T973" s="187">
        <f t="shared" si="293"/>
        <v>0</v>
      </c>
      <c r="AR973" s="25" t="s">
        <v>337</v>
      </c>
      <c r="AT973" s="25" t="s">
        <v>287</v>
      </c>
      <c r="AU973" s="25" t="s">
        <v>142</v>
      </c>
      <c r="AY973" s="25" t="s">
        <v>285</v>
      </c>
      <c r="BE973" s="188">
        <f t="shared" si="294"/>
        <v>0</v>
      </c>
      <c r="BF973" s="188">
        <f t="shared" si="295"/>
        <v>0</v>
      </c>
      <c r="BG973" s="188">
        <f t="shared" si="296"/>
        <v>0</v>
      </c>
      <c r="BH973" s="188">
        <f t="shared" si="297"/>
        <v>0</v>
      </c>
      <c r="BI973" s="188">
        <f t="shared" si="298"/>
        <v>0</v>
      </c>
      <c r="BJ973" s="25" t="s">
        <v>82</v>
      </c>
      <c r="BK973" s="188">
        <f t="shared" si="299"/>
        <v>0</v>
      </c>
      <c r="BL973" s="25" t="s">
        <v>337</v>
      </c>
      <c r="BM973" s="25" t="s">
        <v>2643</v>
      </c>
    </row>
    <row r="974" spans="2:65" s="1" customFormat="1" ht="20.399999999999999" customHeight="1">
      <c r="B974" s="176"/>
      <c r="C974" s="177" t="s">
        <v>2644</v>
      </c>
      <c r="D974" s="177" t="s">
        <v>287</v>
      </c>
      <c r="E974" s="178" t="s">
        <v>2645</v>
      </c>
      <c r="F974" s="179" t="s">
        <v>2646</v>
      </c>
      <c r="G974" s="180" t="s">
        <v>318</v>
      </c>
      <c r="H974" s="181">
        <v>50</v>
      </c>
      <c r="I974" s="182"/>
      <c r="J974" s="183">
        <f t="shared" si="290"/>
        <v>0</v>
      </c>
      <c r="K974" s="403" t="s">
        <v>5588</v>
      </c>
      <c r="L974" s="42"/>
      <c r="M974" s="184" t="s">
        <v>5</v>
      </c>
      <c r="N974" s="185" t="s">
        <v>45</v>
      </c>
      <c r="O974" s="43"/>
      <c r="P974" s="186">
        <f t="shared" si="291"/>
        <v>0</v>
      </c>
      <c r="Q974" s="186">
        <v>0</v>
      </c>
      <c r="R974" s="186">
        <f t="shared" si="292"/>
        <v>0</v>
      </c>
      <c r="S974" s="186">
        <v>0</v>
      </c>
      <c r="T974" s="187">
        <f t="shared" si="293"/>
        <v>0</v>
      </c>
      <c r="AR974" s="25" t="s">
        <v>337</v>
      </c>
      <c r="AT974" s="25" t="s">
        <v>287</v>
      </c>
      <c r="AU974" s="25" t="s">
        <v>142</v>
      </c>
      <c r="AY974" s="25" t="s">
        <v>285</v>
      </c>
      <c r="BE974" s="188">
        <f t="shared" si="294"/>
        <v>0</v>
      </c>
      <c r="BF974" s="188">
        <f t="shared" si="295"/>
        <v>0</v>
      </c>
      <c r="BG974" s="188">
        <f t="shared" si="296"/>
        <v>0</v>
      </c>
      <c r="BH974" s="188">
        <f t="shared" si="297"/>
        <v>0</v>
      </c>
      <c r="BI974" s="188">
        <f t="shared" si="298"/>
        <v>0</v>
      </c>
      <c r="BJ974" s="25" t="s">
        <v>82</v>
      </c>
      <c r="BK974" s="188">
        <f t="shared" si="299"/>
        <v>0</v>
      </c>
      <c r="BL974" s="25" t="s">
        <v>337</v>
      </c>
      <c r="BM974" s="25" t="s">
        <v>2647</v>
      </c>
    </row>
    <row r="975" spans="2:65" s="1" customFormat="1" ht="20.399999999999999" customHeight="1">
      <c r="B975" s="176"/>
      <c r="C975" s="177" t="s">
        <v>2648</v>
      </c>
      <c r="D975" s="177" t="s">
        <v>287</v>
      </c>
      <c r="E975" s="178" t="s">
        <v>2649</v>
      </c>
      <c r="F975" s="179" t="s">
        <v>2650</v>
      </c>
      <c r="G975" s="180" t="s">
        <v>318</v>
      </c>
      <c r="H975" s="181">
        <v>45</v>
      </c>
      <c r="I975" s="182"/>
      <c r="J975" s="183">
        <f t="shared" si="290"/>
        <v>0</v>
      </c>
      <c r="K975" s="403" t="s">
        <v>5588</v>
      </c>
      <c r="L975" s="42"/>
      <c r="M975" s="184" t="s">
        <v>5</v>
      </c>
      <c r="N975" s="185" t="s">
        <v>45</v>
      </c>
      <c r="O975" s="43"/>
      <c r="P975" s="186">
        <f t="shared" si="291"/>
        <v>0</v>
      </c>
      <c r="Q975" s="186">
        <v>0</v>
      </c>
      <c r="R975" s="186">
        <f t="shared" si="292"/>
        <v>0</v>
      </c>
      <c r="S975" s="186">
        <v>0</v>
      </c>
      <c r="T975" s="187">
        <f t="shared" si="293"/>
        <v>0</v>
      </c>
      <c r="AR975" s="25" t="s">
        <v>337</v>
      </c>
      <c r="AT975" s="25" t="s">
        <v>287</v>
      </c>
      <c r="AU975" s="25" t="s">
        <v>142</v>
      </c>
      <c r="AY975" s="25" t="s">
        <v>285</v>
      </c>
      <c r="BE975" s="188">
        <f t="shared" si="294"/>
        <v>0</v>
      </c>
      <c r="BF975" s="188">
        <f t="shared" si="295"/>
        <v>0</v>
      </c>
      <c r="BG975" s="188">
        <f t="shared" si="296"/>
        <v>0</v>
      </c>
      <c r="BH975" s="188">
        <f t="shared" si="297"/>
        <v>0</v>
      </c>
      <c r="BI975" s="188">
        <f t="shared" si="298"/>
        <v>0</v>
      </c>
      <c r="BJ975" s="25" t="s">
        <v>82</v>
      </c>
      <c r="BK975" s="188">
        <f t="shared" si="299"/>
        <v>0</v>
      </c>
      <c r="BL975" s="25" t="s">
        <v>337</v>
      </c>
      <c r="BM975" s="25" t="s">
        <v>2651</v>
      </c>
    </row>
    <row r="976" spans="2:65" s="1" customFormat="1" ht="20.399999999999999" customHeight="1">
      <c r="B976" s="176"/>
      <c r="C976" s="177" t="s">
        <v>2652</v>
      </c>
      <c r="D976" s="177" t="s">
        <v>287</v>
      </c>
      <c r="E976" s="178" t="s">
        <v>2653</v>
      </c>
      <c r="F976" s="179" t="s">
        <v>2654</v>
      </c>
      <c r="G976" s="180" t="s">
        <v>318</v>
      </c>
      <c r="H976" s="181">
        <v>45</v>
      </c>
      <c r="I976" s="182"/>
      <c r="J976" s="183">
        <f t="shared" si="290"/>
        <v>0</v>
      </c>
      <c r="K976" s="403" t="s">
        <v>5588</v>
      </c>
      <c r="L976" s="42"/>
      <c r="M976" s="184" t="s">
        <v>5</v>
      </c>
      <c r="N976" s="185" t="s">
        <v>45</v>
      </c>
      <c r="O976" s="43"/>
      <c r="P976" s="186">
        <f t="shared" si="291"/>
        <v>0</v>
      </c>
      <c r="Q976" s="186">
        <v>0</v>
      </c>
      <c r="R976" s="186">
        <f t="shared" si="292"/>
        <v>0</v>
      </c>
      <c r="S976" s="186">
        <v>0</v>
      </c>
      <c r="T976" s="187">
        <f t="shared" si="293"/>
        <v>0</v>
      </c>
      <c r="AR976" s="25" t="s">
        <v>337</v>
      </c>
      <c r="AT976" s="25" t="s">
        <v>287</v>
      </c>
      <c r="AU976" s="25" t="s">
        <v>142</v>
      </c>
      <c r="AY976" s="25" t="s">
        <v>285</v>
      </c>
      <c r="BE976" s="188">
        <f t="shared" si="294"/>
        <v>0</v>
      </c>
      <c r="BF976" s="188">
        <f t="shared" si="295"/>
        <v>0</v>
      </c>
      <c r="BG976" s="188">
        <f t="shared" si="296"/>
        <v>0</v>
      </c>
      <c r="BH976" s="188">
        <f t="shared" si="297"/>
        <v>0</v>
      </c>
      <c r="BI976" s="188">
        <f t="shared" si="298"/>
        <v>0</v>
      </c>
      <c r="BJ976" s="25" t="s">
        <v>82</v>
      </c>
      <c r="BK976" s="188">
        <f t="shared" si="299"/>
        <v>0</v>
      </c>
      <c r="BL976" s="25" t="s">
        <v>337</v>
      </c>
      <c r="BM976" s="25" t="s">
        <v>2655</v>
      </c>
    </row>
    <row r="977" spans="2:65" s="1" customFormat="1" ht="20.399999999999999" customHeight="1">
      <c r="B977" s="176"/>
      <c r="C977" s="177" t="s">
        <v>2656</v>
      </c>
      <c r="D977" s="177" t="s">
        <v>287</v>
      </c>
      <c r="E977" s="178" t="s">
        <v>2657</v>
      </c>
      <c r="F977" s="179" t="s">
        <v>2658</v>
      </c>
      <c r="G977" s="180" t="s">
        <v>494</v>
      </c>
      <c r="H977" s="181">
        <v>2</v>
      </c>
      <c r="I977" s="182"/>
      <c r="J977" s="183">
        <f t="shared" si="290"/>
        <v>0</v>
      </c>
      <c r="K977" s="403" t="s">
        <v>5588</v>
      </c>
      <c r="L977" s="42"/>
      <c r="M977" s="184" t="s">
        <v>5</v>
      </c>
      <c r="N977" s="185" t="s">
        <v>45</v>
      </c>
      <c r="O977" s="43"/>
      <c r="P977" s="186">
        <f t="shared" si="291"/>
        <v>0</v>
      </c>
      <c r="Q977" s="186">
        <v>0</v>
      </c>
      <c r="R977" s="186">
        <f t="shared" si="292"/>
        <v>0</v>
      </c>
      <c r="S977" s="186">
        <v>0</v>
      </c>
      <c r="T977" s="187">
        <f t="shared" si="293"/>
        <v>0</v>
      </c>
      <c r="AR977" s="25" t="s">
        <v>337</v>
      </c>
      <c r="AT977" s="25" t="s">
        <v>287</v>
      </c>
      <c r="AU977" s="25" t="s">
        <v>142</v>
      </c>
      <c r="AY977" s="25" t="s">
        <v>285</v>
      </c>
      <c r="BE977" s="188">
        <f t="shared" si="294"/>
        <v>0</v>
      </c>
      <c r="BF977" s="188">
        <f t="shared" si="295"/>
        <v>0</v>
      </c>
      <c r="BG977" s="188">
        <f t="shared" si="296"/>
        <v>0</v>
      </c>
      <c r="BH977" s="188">
        <f t="shared" si="297"/>
        <v>0</v>
      </c>
      <c r="BI977" s="188">
        <f t="shared" si="298"/>
        <v>0</v>
      </c>
      <c r="BJ977" s="25" t="s">
        <v>82</v>
      </c>
      <c r="BK977" s="188">
        <f t="shared" si="299"/>
        <v>0</v>
      </c>
      <c r="BL977" s="25" t="s">
        <v>337</v>
      </c>
      <c r="BM977" s="25" t="s">
        <v>2659</v>
      </c>
    </row>
    <row r="978" spans="2:65" s="1" customFormat="1" ht="20.399999999999999" customHeight="1">
      <c r="B978" s="176"/>
      <c r="C978" s="177" t="s">
        <v>2660</v>
      </c>
      <c r="D978" s="177" t="s">
        <v>287</v>
      </c>
      <c r="E978" s="178" t="s">
        <v>2661</v>
      </c>
      <c r="F978" s="179" t="s">
        <v>2662</v>
      </c>
      <c r="G978" s="180" t="s">
        <v>318</v>
      </c>
      <c r="H978" s="181">
        <v>45</v>
      </c>
      <c r="I978" s="182"/>
      <c r="J978" s="183">
        <f t="shared" si="290"/>
        <v>0</v>
      </c>
      <c r="K978" s="403" t="s">
        <v>5588</v>
      </c>
      <c r="L978" s="42"/>
      <c r="M978" s="184" t="s">
        <v>5</v>
      </c>
      <c r="N978" s="185" t="s">
        <v>45</v>
      </c>
      <c r="O978" s="43"/>
      <c r="P978" s="186">
        <f t="shared" si="291"/>
        <v>0</v>
      </c>
      <c r="Q978" s="186">
        <v>0</v>
      </c>
      <c r="R978" s="186">
        <f t="shared" si="292"/>
        <v>0</v>
      </c>
      <c r="S978" s="186">
        <v>0</v>
      </c>
      <c r="T978" s="187">
        <f t="shared" si="293"/>
        <v>0</v>
      </c>
      <c r="AR978" s="25" t="s">
        <v>337</v>
      </c>
      <c r="AT978" s="25" t="s">
        <v>287</v>
      </c>
      <c r="AU978" s="25" t="s">
        <v>142</v>
      </c>
      <c r="AY978" s="25" t="s">
        <v>285</v>
      </c>
      <c r="BE978" s="188">
        <f t="shared" si="294"/>
        <v>0</v>
      </c>
      <c r="BF978" s="188">
        <f t="shared" si="295"/>
        <v>0</v>
      </c>
      <c r="BG978" s="188">
        <f t="shared" si="296"/>
        <v>0</v>
      </c>
      <c r="BH978" s="188">
        <f t="shared" si="297"/>
        <v>0</v>
      </c>
      <c r="BI978" s="188">
        <f t="shared" si="298"/>
        <v>0</v>
      </c>
      <c r="BJ978" s="25" t="s">
        <v>82</v>
      </c>
      <c r="BK978" s="188">
        <f t="shared" si="299"/>
        <v>0</v>
      </c>
      <c r="BL978" s="25" t="s">
        <v>337</v>
      </c>
      <c r="BM978" s="25" t="s">
        <v>2663</v>
      </c>
    </row>
    <row r="979" spans="2:65" s="1" customFormat="1" ht="20.399999999999999" customHeight="1">
      <c r="B979" s="176"/>
      <c r="C979" s="177" t="s">
        <v>2664</v>
      </c>
      <c r="D979" s="177" t="s">
        <v>287</v>
      </c>
      <c r="E979" s="178" t="s">
        <v>2665</v>
      </c>
      <c r="F979" s="179" t="s">
        <v>2666</v>
      </c>
      <c r="G979" s="180" t="s">
        <v>318</v>
      </c>
      <c r="H979" s="181">
        <v>45</v>
      </c>
      <c r="I979" s="182"/>
      <c r="J979" s="183">
        <f t="shared" si="290"/>
        <v>0</v>
      </c>
      <c r="K979" s="403" t="s">
        <v>5588</v>
      </c>
      <c r="L979" s="42"/>
      <c r="M979" s="184" t="s">
        <v>5</v>
      </c>
      <c r="N979" s="185" t="s">
        <v>45</v>
      </c>
      <c r="O979" s="43"/>
      <c r="P979" s="186">
        <f t="shared" si="291"/>
        <v>0</v>
      </c>
      <c r="Q979" s="186">
        <v>0</v>
      </c>
      <c r="R979" s="186">
        <f t="shared" si="292"/>
        <v>0</v>
      </c>
      <c r="S979" s="186">
        <v>0</v>
      </c>
      <c r="T979" s="187">
        <f t="shared" si="293"/>
        <v>0</v>
      </c>
      <c r="AR979" s="25" t="s">
        <v>337</v>
      </c>
      <c r="AT979" s="25" t="s">
        <v>287</v>
      </c>
      <c r="AU979" s="25" t="s">
        <v>142</v>
      </c>
      <c r="AY979" s="25" t="s">
        <v>285</v>
      </c>
      <c r="BE979" s="188">
        <f t="shared" si="294"/>
        <v>0</v>
      </c>
      <c r="BF979" s="188">
        <f t="shared" si="295"/>
        <v>0</v>
      </c>
      <c r="BG979" s="188">
        <f t="shared" si="296"/>
        <v>0</v>
      </c>
      <c r="BH979" s="188">
        <f t="shared" si="297"/>
        <v>0</v>
      </c>
      <c r="BI979" s="188">
        <f t="shared" si="298"/>
        <v>0</v>
      </c>
      <c r="BJ979" s="25" t="s">
        <v>82</v>
      </c>
      <c r="BK979" s="188">
        <f t="shared" si="299"/>
        <v>0</v>
      </c>
      <c r="BL979" s="25" t="s">
        <v>337</v>
      </c>
      <c r="BM979" s="25" t="s">
        <v>2667</v>
      </c>
    </row>
    <row r="980" spans="2:65" s="1" customFormat="1" ht="20.399999999999999" customHeight="1">
      <c r="B980" s="176"/>
      <c r="C980" s="177" t="s">
        <v>2668</v>
      </c>
      <c r="D980" s="177" t="s">
        <v>287</v>
      </c>
      <c r="E980" s="178" t="s">
        <v>2669</v>
      </c>
      <c r="F980" s="179" t="s">
        <v>2670</v>
      </c>
      <c r="G980" s="180" t="s">
        <v>318</v>
      </c>
      <c r="H980" s="181">
        <v>4</v>
      </c>
      <c r="I980" s="182"/>
      <c r="J980" s="183">
        <f t="shared" si="290"/>
        <v>0</v>
      </c>
      <c r="K980" s="403" t="s">
        <v>5588</v>
      </c>
      <c r="L980" s="42"/>
      <c r="M980" s="184" t="s">
        <v>5</v>
      </c>
      <c r="N980" s="185" t="s">
        <v>45</v>
      </c>
      <c r="O980" s="43"/>
      <c r="P980" s="186">
        <f t="shared" si="291"/>
        <v>0</v>
      </c>
      <c r="Q980" s="186">
        <v>0</v>
      </c>
      <c r="R980" s="186">
        <f t="shared" si="292"/>
        <v>0</v>
      </c>
      <c r="S980" s="186">
        <v>0</v>
      </c>
      <c r="T980" s="187">
        <f t="shared" si="293"/>
        <v>0</v>
      </c>
      <c r="AR980" s="25" t="s">
        <v>337</v>
      </c>
      <c r="AT980" s="25" t="s">
        <v>287</v>
      </c>
      <c r="AU980" s="25" t="s">
        <v>142</v>
      </c>
      <c r="AY980" s="25" t="s">
        <v>285</v>
      </c>
      <c r="BE980" s="188">
        <f t="shared" si="294"/>
        <v>0</v>
      </c>
      <c r="BF980" s="188">
        <f t="shared" si="295"/>
        <v>0</v>
      </c>
      <c r="BG980" s="188">
        <f t="shared" si="296"/>
        <v>0</v>
      </c>
      <c r="BH980" s="188">
        <f t="shared" si="297"/>
        <v>0</v>
      </c>
      <c r="BI980" s="188">
        <f t="shared" si="298"/>
        <v>0</v>
      </c>
      <c r="BJ980" s="25" t="s">
        <v>82</v>
      </c>
      <c r="BK980" s="188">
        <f t="shared" si="299"/>
        <v>0</v>
      </c>
      <c r="BL980" s="25" t="s">
        <v>337</v>
      </c>
      <c r="BM980" s="25" t="s">
        <v>2671</v>
      </c>
    </row>
    <row r="981" spans="2:65" s="1" customFormat="1" ht="20.399999999999999" customHeight="1">
      <c r="B981" s="176"/>
      <c r="C981" s="177" t="s">
        <v>2672</v>
      </c>
      <c r="D981" s="177" t="s">
        <v>287</v>
      </c>
      <c r="E981" s="178" t="s">
        <v>2673</v>
      </c>
      <c r="F981" s="179" t="s">
        <v>2674</v>
      </c>
      <c r="G981" s="180" t="s">
        <v>328</v>
      </c>
      <c r="H981" s="181">
        <v>18</v>
      </c>
      <c r="I981" s="182"/>
      <c r="J981" s="183">
        <f t="shared" si="290"/>
        <v>0</v>
      </c>
      <c r="K981" s="403" t="s">
        <v>5588</v>
      </c>
      <c r="L981" s="42"/>
      <c r="M981" s="184" t="s">
        <v>5</v>
      </c>
      <c r="N981" s="185" t="s">
        <v>45</v>
      </c>
      <c r="O981" s="43"/>
      <c r="P981" s="186">
        <f t="shared" si="291"/>
        <v>0</v>
      </c>
      <c r="Q981" s="186">
        <v>0</v>
      </c>
      <c r="R981" s="186">
        <f t="shared" si="292"/>
        <v>0</v>
      </c>
      <c r="S981" s="186">
        <v>0</v>
      </c>
      <c r="T981" s="187">
        <f t="shared" si="293"/>
        <v>0</v>
      </c>
      <c r="AR981" s="25" t="s">
        <v>337</v>
      </c>
      <c r="AT981" s="25" t="s">
        <v>287</v>
      </c>
      <c r="AU981" s="25" t="s">
        <v>142</v>
      </c>
      <c r="AY981" s="25" t="s">
        <v>285</v>
      </c>
      <c r="BE981" s="188">
        <f t="shared" si="294"/>
        <v>0</v>
      </c>
      <c r="BF981" s="188">
        <f t="shared" si="295"/>
        <v>0</v>
      </c>
      <c r="BG981" s="188">
        <f t="shared" si="296"/>
        <v>0</v>
      </c>
      <c r="BH981" s="188">
        <f t="shared" si="297"/>
        <v>0</v>
      </c>
      <c r="BI981" s="188">
        <f t="shared" si="298"/>
        <v>0</v>
      </c>
      <c r="BJ981" s="25" t="s">
        <v>82</v>
      </c>
      <c r="BK981" s="188">
        <f t="shared" si="299"/>
        <v>0</v>
      </c>
      <c r="BL981" s="25" t="s">
        <v>337</v>
      </c>
      <c r="BM981" s="25" t="s">
        <v>2675</v>
      </c>
    </row>
    <row r="982" spans="2:65" s="10" customFormat="1" ht="22.35" customHeight="1">
      <c r="B982" s="162"/>
      <c r="D982" s="163" t="s">
        <v>73</v>
      </c>
      <c r="E982" s="240" t="s">
        <v>2676</v>
      </c>
      <c r="F982" s="240" t="s">
        <v>2677</v>
      </c>
      <c r="I982" s="165"/>
      <c r="J982" s="241">
        <f>BK982</f>
        <v>0</v>
      </c>
      <c r="K982" s="401"/>
      <c r="L982" s="162"/>
      <c r="M982" s="167"/>
      <c r="N982" s="168"/>
      <c r="O982" s="168"/>
      <c r="P982" s="169">
        <f>P983+P987</f>
        <v>0</v>
      </c>
      <c r="Q982" s="168"/>
      <c r="R982" s="169">
        <f>R983+R987</f>
        <v>0</v>
      </c>
      <c r="S982" s="168"/>
      <c r="T982" s="170">
        <f>T983+T987</f>
        <v>0</v>
      </c>
      <c r="AR982" s="163" t="s">
        <v>84</v>
      </c>
      <c r="AT982" s="171" t="s">
        <v>73</v>
      </c>
      <c r="AU982" s="171" t="s">
        <v>84</v>
      </c>
      <c r="AY982" s="163" t="s">
        <v>285</v>
      </c>
      <c r="BK982" s="172">
        <f>BK983+BK987</f>
        <v>0</v>
      </c>
    </row>
    <row r="983" spans="2:65" s="15" customFormat="1" ht="14.4" customHeight="1">
      <c r="B983" s="245"/>
      <c r="D983" s="246" t="s">
        <v>73</v>
      </c>
      <c r="E983" s="246" t="s">
        <v>2678</v>
      </c>
      <c r="F983" s="246" t="s">
        <v>2679</v>
      </c>
      <c r="I983" s="247"/>
      <c r="J983" s="248">
        <f>BK983</f>
        <v>0</v>
      </c>
      <c r="K983" s="410"/>
      <c r="L983" s="245"/>
      <c r="M983" s="249"/>
      <c r="N983" s="250"/>
      <c r="O983" s="250"/>
      <c r="P983" s="251">
        <f>SUM(P984:P986)</f>
        <v>0</v>
      </c>
      <c r="Q983" s="250"/>
      <c r="R983" s="251">
        <f>SUM(R984:R986)</f>
        <v>0</v>
      </c>
      <c r="S983" s="250"/>
      <c r="T983" s="252">
        <f>SUM(T984:T986)</f>
        <v>0</v>
      </c>
      <c r="AR983" s="253" t="s">
        <v>84</v>
      </c>
      <c r="AT983" s="254" t="s">
        <v>73</v>
      </c>
      <c r="AU983" s="254" t="s">
        <v>142</v>
      </c>
      <c r="AY983" s="253" t="s">
        <v>285</v>
      </c>
      <c r="BK983" s="255">
        <f>SUM(BK984:BK986)</f>
        <v>0</v>
      </c>
    </row>
    <row r="984" spans="2:65" s="1" customFormat="1" ht="20.399999999999999" customHeight="1">
      <c r="B984" s="176"/>
      <c r="C984" s="177" t="s">
        <v>2680</v>
      </c>
      <c r="D984" s="177" t="s">
        <v>287</v>
      </c>
      <c r="E984" s="178" t="s">
        <v>2681</v>
      </c>
      <c r="F984" s="179" t="s">
        <v>2682</v>
      </c>
      <c r="G984" s="180" t="s">
        <v>1222</v>
      </c>
      <c r="H984" s="181">
        <v>16</v>
      </c>
      <c r="I984" s="182"/>
      <c r="J984" s="183">
        <f>ROUND(I984*H984,2)</f>
        <v>0</v>
      </c>
      <c r="K984" s="403" t="s">
        <v>5588</v>
      </c>
      <c r="L984" s="42"/>
      <c r="M984" s="184" t="s">
        <v>5</v>
      </c>
      <c r="N984" s="185" t="s">
        <v>45</v>
      </c>
      <c r="O984" s="43"/>
      <c r="P984" s="186">
        <f>O984*H984</f>
        <v>0</v>
      </c>
      <c r="Q984" s="186">
        <v>0</v>
      </c>
      <c r="R984" s="186">
        <f>Q984*H984</f>
        <v>0</v>
      </c>
      <c r="S984" s="186">
        <v>0</v>
      </c>
      <c r="T984" s="187">
        <f>S984*H984</f>
        <v>0</v>
      </c>
      <c r="AR984" s="25" t="s">
        <v>337</v>
      </c>
      <c r="AT984" s="25" t="s">
        <v>287</v>
      </c>
      <c r="AU984" s="25" t="s">
        <v>291</v>
      </c>
      <c r="AY984" s="25" t="s">
        <v>285</v>
      </c>
      <c r="BE984" s="188">
        <f>IF(N984="základní",J984,0)</f>
        <v>0</v>
      </c>
      <c r="BF984" s="188">
        <f>IF(N984="snížená",J984,0)</f>
        <v>0</v>
      </c>
      <c r="BG984" s="188">
        <f>IF(N984="zákl. přenesená",J984,0)</f>
        <v>0</v>
      </c>
      <c r="BH984" s="188">
        <f>IF(N984="sníž. přenesená",J984,0)</f>
        <v>0</v>
      </c>
      <c r="BI984" s="188">
        <f>IF(N984="nulová",J984,0)</f>
        <v>0</v>
      </c>
      <c r="BJ984" s="25" t="s">
        <v>82</v>
      </c>
      <c r="BK984" s="188">
        <f>ROUND(I984*H984,2)</f>
        <v>0</v>
      </c>
      <c r="BL984" s="25" t="s">
        <v>337</v>
      </c>
      <c r="BM984" s="25" t="s">
        <v>2683</v>
      </c>
    </row>
    <row r="985" spans="2:65" s="1" customFormat="1" ht="20.399999999999999" customHeight="1">
      <c r="B985" s="176"/>
      <c r="C985" s="177" t="s">
        <v>2684</v>
      </c>
      <c r="D985" s="177" t="s">
        <v>287</v>
      </c>
      <c r="E985" s="178" t="s">
        <v>2685</v>
      </c>
      <c r="F985" s="179" t="s">
        <v>2686</v>
      </c>
      <c r="G985" s="180" t="s">
        <v>1222</v>
      </c>
      <c r="H985" s="181">
        <v>8</v>
      </c>
      <c r="I985" s="182"/>
      <c r="J985" s="183">
        <f>ROUND(I985*H985,2)</f>
        <v>0</v>
      </c>
      <c r="K985" s="403" t="s">
        <v>5588</v>
      </c>
      <c r="L985" s="42"/>
      <c r="M985" s="184" t="s">
        <v>5</v>
      </c>
      <c r="N985" s="185" t="s">
        <v>45</v>
      </c>
      <c r="O985" s="43"/>
      <c r="P985" s="186">
        <f>O985*H985</f>
        <v>0</v>
      </c>
      <c r="Q985" s="186">
        <v>0</v>
      </c>
      <c r="R985" s="186">
        <f>Q985*H985</f>
        <v>0</v>
      </c>
      <c r="S985" s="186">
        <v>0</v>
      </c>
      <c r="T985" s="187">
        <f>S985*H985</f>
        <v>0</v>
      </c>
      <c r="AR985" s="25" t="s">
        <v>337</v>
      </c>
      <c r="AT985" s="25" t="s">
        <v>287</v>
      </c>
      <c r="AU985" s="25" t="s">
        <v>291</v>
      </c>
      <c r="AY985" s="25" t="s">
        <v>285</v>
      </c>
      <c r="BE985" s="188">
        <f>IF(N985="základní",J985,0)</f>
        <v>0</v>
      </c>
      <c r="BF985" s="188">
        <f>IF(N985="snížená",J985,0)</f>
        <v>0</v>
      </c>
      <c r="BG985" s="188">
        <f>IF(N985="zákl. přenesená",J985,0)</f>
        <v>0</v>
      </c>
      <c r="BH985" s="188">
        <f>IF(N985="sníž. přenesená",J985,0)</f>
        <v>0</v>
      </c>
      <c r="BI985" s="188">
        <f>IF(N985="nulová",J985,0)</f>
        <v>0</v>
      </c>
      <c r="BJ985" s="25" t="s">
        <v>82</v>
      </c>
      <c r="BK985" s="188">
        <f>ROUND(I985*H985,2)</f>
        <v>0</v>
      </c>
      <c r="BL985" s="25" t="s">
        <v>337</v>
      </c>
      <c r="BM985" s="25" t="s">
        <v>2687</v>
      </c>
    </row>
    <row r="986" spans="2:65" s="1" customFormat="1" ht="20.399999999999999" customHeight="1">
      <c r="B986" s="176"/>
      <c r="C986" s="177" t="s">
        <v>2688</v>
      </c>
      <c r="D986" s="177" t="s">
        <v>287</v>
      </c>
      <c r="E986" s="178" t="s">
        <v>2689</v>
      </c>
      <c r="F986" s="179" t="s">
        <v>2690</v>
      </c>
      <c r="G986" s="180" t="s">
        <v>1222</v>
      </c>
      <c r="H986" s="181">
        <v>4</v>
      </c>
      <c r="I986" s="182"/>
      <c r="J986" s="183">
        <f>ROUND(I986*H986,2)</f>
        <v>0</v>
      </c>
      <c r="K986" s="403" t="s">
        <v>5588</v>
      </c>
      <c r="L986" s="42"/>
      <c r="M986" s="184" t="s">
        <v>5</v>
      </c>
      <c r="N986" s="185" t="s">
        <v>45</v>
      </c>
      <c r="O986" s="43"/>
      <c r="P986" s="186">
        <f>O986*H986</f>
        <v>0</v>
      </c>
      <c r="Q986" s="186">
        <v>0</v>
      </c>
      <c r="R986" s="186">
        <f>Q986*H986</f>
        <v>0</v>
      </c>
      <c r="S986" s="186">
        <v>0</v>
      </c>
      <c r="T986" s="187">
        <f>S986*H986</f>
        <v>0</v>
      </c>
      <c r="AR986" s="25" t="s">
        <v>337</v>
      </c>
      <c r="AT986" s="25" t="s">
        <v>287</v>
      </c>
      <c r="AU986" s="25" t="s">
        <v>291</v>
      </c>
      <c r="AY986" s="25" t="s">
        <v>285</v>
      </c>
      <c r="BE986" s="188">
        <f>IF(N986="základní",J986,0)</f>
        <v>0</v>
      </c>
      <c r="BF986" s="188">
        <f>IF(N986="snížená",J986,0)</f>
        <v>0</v>
      </c>
      <c r="BG986" s="188">
        <f>IF(N986="zákl. přenesená",J986,0)</f>
        <v>0</v>
      </c>
      <c r="BH986" s="188">
        <f>IF(N986="sníž. přenesená",J986,0)</f>
        <v>0</v>
      </c>
      <c r="BI986" s="188">
        <f>IF(N986="nulová",J986,0)</f>
        <v>0</v>
      </c>
      <c r="BJ986" s="25" t="s">
        <v>82</v>
      </c>
      <c r="BK986" s="188">
        <f>ROUND(I986*H986,2)</f>
        <v>0</v>
      </c>
      <c r="BL986" s="25" t="s">
        <v>337</v>
      </c>
      <c r="BM986" s="25" t="s">
        <v>2691</v>
      </c>
    </row>
    <row r="987" spans="2:65" s="15" customFormat="1" ht="21.6" customHeight="1">
      <c r="B987" s="245"/>
      <c r="D987" s="246" t="s">
        <v>73</v>
      </c>
      <c r="E987" s="246" t="s">
        <v>2692</v>
      </c>
      <c r="F987" s="246" t="s">
        <v>2693</v>
      </c>
      <c r="I987" s="247"/>
      <c r="J987" s="248">
        <f>BK987</f>
        <v>0</v>
      </c>
      <c r="K987" s="410"/>
      <c r="L987" s="245"/>
      <c r="M987" s="249"/>
      <c r="N987" s="250"/>
      <c r="O987" s="250"/>
      <c r="P987" s="251">
        <f>SUM(P988:P989)</f>
        <v>0</v>
      </c>
      <c r="Q987" s="250"/>
      <c r="R987" s="251">
        <f>SUM(R988:R989)</f>
        <v>0</v>
      </c>
      <c r="S987" s="250"/>
      <c r="T987" s="252">
        <f>SUM(T988:T989)</f>
        <v>0</v>
      </c>
      <c r="AR987" s="253" t="s">
        <v>84</v>
      </c>
      <c r="AT987" s="254" t="s">
        <v>73</v>
      </c>
      <c r="AU987" s="254" t="s">
        <v>142</v>
      </c>
      <c r="AY987" s="253" t="s">
        <v>285</v>
      </c>
      <c r="BK987" s="255">
        <f>SUM(BK988:BK989)</f>
        <v>0</v>
      </c>
    </row>
    <row r="988" spans="2:65" s="1" customFormat="1" ht="20.399999999999999" customHeight="1">
      <c r="B988" s="176"/>
      <c r="C988" s="177" t="s">
        <v>2694</v>
      </c>
      <c r="D988" s="177" t="s">
        <v>287</v>
      </c>
      <c r="E988" s="178" t="s">
        <v>2695</v>
      </c>
      <c r="F988" s="179" t="s">
        <v>2696</v>
      </c>
      <c r="G988" s="180" t="s">
        <v>1222</v>
      </c>
      <c r="H988" s="181">
        <v>10</v>
      </c>
      <c r="I988" s="182"/>
      <c r="J988" s="183">
        <f>ROUND(I988*H988,2)</f>
        <v>0</v>
      </c>
      <c r="K988" s="403" t="s">
        <v>5588</v>
      </c>
      <c r="L988" s="42"/>
      <c r="M988" s="184" t="s">
        <v>5</v>
      </c>
      <c r="N988" s="185" t="s">
        <v>45</v>
      </c>
      <c r="O988" s="43"/>
      <c r="P988" s="186">
        <f>O988*H988</f>
        <v>0</v>
      </c>
      <c r="Q988" s="186">
        <v>0</v>
      </c>
      <c r="R988" s="186">
        <f>Q988*H988</f>
        <v>0</v>
      </c>
      <c r="S988" s="186">
        <v>0</v>
      </c>
      <c r="T988" s="187">
        <f>S988*H988</f>
        <v>0</v>
      </c>
      <c r="AR988" s="25" t="s">
        <v>337</v>
      </c>
      <c r="AT988" s="25" t="s">
        <v>287</v>
      </c>
      <c r="AU988" s="25" t="s">
        <v>291</v>
      </c>
      <c r="AY988" s="25" t="s">
        <v>285</v>
      </c>
      <c r="BE988" s="188">
        <f>IF(N988="základní",J988,0)</f>
        <v>0</v>
      </c>
      <c r="BF988" s="188">
        <f>IF(N988="snížená",J988,0)</f>
        <v>0</v>
      </c>
      <c r="BG988" s="188">
        <f>IF(N988="zákl. přenesená",J988,0)</f>
        <v>0</v>
      </c>
      <c r="BH988" s="188">
        <f>IF(N988="sníž. přenesená",J988,0)</f>
        <v>0</v>
      </c>
      <c r="BI988" s="188">
        <f>IF(N988="nulová",J988,0)</f>
        <v>0</v>
      </c>
      <c r="BJ988" s="25" t="s">
        <v>82</v>
      </c>
      <c r="BK988" s="188">
        <f>ROUND(I988*H988,2)</f>
        <v>0</v>
      </c>
      <c r="BL988" s="25" t="s">
        <v>337</v>
      </c>
      <c r="BM988" s="25" t="s">
        <v>2697</v>
      </c>
    </row>
    <row r="989" spans="2:65" s="1" customFormat="1" ht="20.399999999999999" customHeight="1">
      <c r="B989" s="176"/>
      <c r="C989" s="177" t="s">
        <v>2698</v>
      </c>
      <c r="D989" s="177" t="s">
        <v>287</v>
      </c>
      <c r="E989" s="178" t="s">
        <v>2699</v>
      </c>
      <c r="F989" s="179" t="s">
        <v>2700</v>
      </c>
      <c r="G989" s="180" t="s">
        <v>1222</v>
      </c>
      <c r="H989" s="181">
        <v>10</v>
      </c>
      <c r="I989" s="182"/>
      <c r="J989" s="183">
        <f>ROUND(I989*H989,2)</f>
        <v>0</v>
      </c>
      <c r="K989" s="403" t="s">
        <v>5588</v>
      </c>
      <c r="L989" s="42"/>
      <c r="M989" s="184" t="s">
        <v>5</v>
      </c>
      <c r="N989" s="185" t="s">
        <v>45</v>
      </c>
      <c r="O989" s="43"/>
      <c r="P989" s="186">
        <f>O989*H989</f>
        <v>0</v>
      </c>
      <c r="Q989" s="186">
        <v>0</v>
      </c>
      <c r="R989" s="186">
        <f>Q989*H989</f>
        <v>0</v>
      </c>
      <c r="S989" s="186">
        <v>0</v>
      </c>
      <c r="T989" s="187">
        <f>S989*H989</f>
        <v>0</v>
      </c>
      <c r="AR989" s="25" t="s">
        <v>337</v>
      </c>
      <c r="AT989" s="25" t="s">
        <v>287</v>
      </c>
      <c r="AU989" s="25" t="s">
        <v>291</v>
      </c>
      <c r="AY989" s="25" t="s">
        <v>285</v>
      </c>
      <c r="BE989" s="188">
        <f>IF(N989="základní",J989,0)</f>
        <v>0</v>
      </c>
      <c r="BF989" s="188">
        <f>IF(N989="snížená",J989,0)</f>
        <v>0</v>
      </c>
      <c r="BG989" s="188">
        <f>IF(N989="zákl. přenesená",J989,0)</f>
        <v>0</v>
      </c>
      <c r="BH989" s="188">
        <f>IF(N989="sníž. přenesená",J989,0)</f>
        <v>0</v>
      </c>
      <c r="BI989" s="188">
        <f>IF(N989="nulová",J989,0)</f>
        <v>0</v>
      </c>
      <c r="BJ989" s="25" t="s">
        <v>82</v>
      </c>
      <c r="BK989" s="188">
        <f>ROUND(I989*H989,2)</f>
        <v>0</v>
      </c>
      <c r="BL989" s="25" t="s">
        <v>337</v>
      </c>
      <c r="BM989" s="25" t="s">
        <v>2701</v>
      </c>
    </row>
    <row r="990" spans="2:65" s="10" customFormat="1" ht="22.35" customHeight="1">
      <c r="B990" s="162"/>
      <c r="D990" s="173" t="s">
        <v>73</v>
      </c>
      <c r="E990" s="174" t="s">
        <v>2702</v>
      </c>
      <c r="F990" s="174" t="s">
        <v>2703</v>
      </c>
      <c r="I990" s="165"/>
      <c r="J990" s="175">
        <f>BK990</f>
        <v>0</v>
      </c>
      <c r="K990" s="401"/>
      <c r="L990" s="162"/>
      <c r="M990" s="167"/>
      <c r="N990" s="168"/>
      <c r="O990" s="168"/>
      <c r="P990" s="169">
        <f>P991</f>
        <v>0</v>
      </c>
      <c r="Q990" s="168"/>
      <c r="R990" s="169">
        <f>R991</f>
        <v>0</v>
      </c>
      <c r="S990" s="168"/>
      <c r="T990" s="170">
        <f>T991</f>
        <v>0</v>
      </c>
      <c r="AR990" s="163" t="s">
        <v>84</v>
      </c>
      <c r="AT990" s="171" t="s">
        <v>73</v>
      </c>
      <c r="AU990" s="171" t="s">
        <v>84</v>
      </c>
      <c r="AY990" s="163" t="s">
        <v>285</v>
      </c>
      <c r="BK990" s="172">
        <f>BK991</f>
        <v>0</v>
      </c>
    </row>
    <row r="991" spans="2:65" s="1" customFormat="1" ht="20.399999999999999" customHeight="1">
      <c r="B991" s="176"/>
      <c r="C991" s="177" t="s">
        <v>2704</v>
      </c>
      <c r="D991" s="177" t="s">
        <v>287</v>
      </c>
      <c r="E991" s="178" t="s">
        <v>2705</v>
      </c>
      <c r="F991" s="179" t="s">
        <v>2706</v>
      </c>
      <c r="G991" s="180" t="s">
        <v>2707</v>
      </c>
      <c r="H991" s="181">
        <v>200</v>
      </c>
      <c r="I991" s="182"/>
      <c r="J991" s="183">
        <f>ROUND(I991*H991,2)</f>
        <v>0</v>
      </c>
      <c r="K991" s="403" t="s">
        <v>5588</v>
      </c>
      <c r="L991" s="42"/>
      <c r="M991" s="184" t="s">
        <v>5</v>
      </c>
      <c r="N991" s="185" t="s">
        <v>45</v>
      </c>
      <c r="O991" s="43"/>
      <c r="P991" s="186">
        <f>O991*H991</f>
        <v>0</v>
      </c>
      <c r="Q991" s="186">
        <v>0</v>
      </c>
      <c r="R991" s="186">
        <f>Q991*H991</f>
        <v>0</v>
      </c>
      <c r="S991" s="186">
        <v>0</v>
      </c>
      <c r="T991" s="187">
        <f>S991*H991</f>
        <v>0</v>
      </c>
      <c r="AR991" s="25" t="s">
        <v>337</v>
      </c>
      <c r="AT991" s="25" t="s">
        <v>287</v>
      </c>
      <c r="AU991" s="25" t="s">
        <v>142</v>
      </c>
      <c r="AY991" s="25" t="s">
        <v>285</v>
      </c>
      <c r="BE991" s="188">
        <f>IF(N991="základní",J991,0)</f>
        <v>0</v>
      </c>
      <c r="BF991" s="188">
        <f>IF(N991="snížená",J991,0)</f>
        <v>0</v>
      </c>
      <c r="BG991" s="188">
        <f>IF(N991="zákl. přenesená",J991,0)</f>
        <v>0</v>
      </c>
      <c r="BH991" s="188">
        <f>IF(N991="sníž. přenesená",J991,0)</f>
        <v>0</v>
      </c>
      <c r="BI991" s="188">
        <f>IF(N991="nulová",J991,0)</f>
        <v>0</v>
      </c>
      <c r="BJ991" s="25" t="s">
        <v>82</v>
      </c>
      <c r="BK991" s="188">
        <f>ROUND(I991*H991,2)</f>
        <v>0</v>
      </c>
      <c r="BL991" s="25" t="s">
        <v>337</v>
      </c>
      <c r="BM991" s="25" t="s">
        <v>2708</v>
      </c>
    </row>
    <row r="992" spans="2:65" s="10" customFormat="1" ht="22.35" customHeight="1">
      <c r="B992" s="162"/>
      <c r="D992" s="173" t="s">
        <v>73</v>
      </c>
      <c r="E992" s="174" t="s">
        <v>2709</v>
      </c>
      <c r="F992" s="174" t="s">
        <v>2710</v>
      </c>
      <c r="I992" s="165"/>
      <c r="J992" s="175">
        <f>BK992</f>
        <v>0</v>
      </c>
      <c r="K992" s="401"/>
      <c r="L992" s="162"/>
      <c r="M992" s="167"/>
      <c r="N992" s="168"/>
      <c r="O992" s="168"/>
      <c r="P992" s="169">
        <f>SUM(P993:P997)</f>
        <v>0</v>
      </c>
      <c r="Q992" s="168"/>
      <c r="R992" s="169">
        <f>SUM(R993:R997)</f>
        <v>0</v>
      </c>
      <c r="S992" s="168"/>
      <c r="T992" s="170">
        <f>SUM(T993:T997)</f>
        <v>0</v>
      </c>
      <c r="AR992" s="163" t="s">
        <v>84</v>
      </c>
      <c r="AT992" s="171" t="s">
        <v>73</v>
      </c>
      <c r="AU992" s="171" t="s">
        <v>84</v>
      </c>
      <c r="AY992" s="163" t="s">
        <v>285</v>
      </c>
      <c r="BK992" s="172">
        <f>SUM(BK993:BK997)</f>
        <v>0</v>
      </c>
    </row>
    <row r="993" spans="2:65" s="1" customFormat="1" ht="20.399999999999999" customHeight="1">
      <c r="B993" s="176"/>
      <c r="C993" s="177" t="s">
        <v>2711</v>
      </c>
      <c r="D993" s="177" t="s">
        <v>287</v>
      </c>
      <c r="E993" s="178" t="s">
        <v>2712</v>
      </c>
      <c r="F993" s="179" t="s">
        <v>2713</v>
      </c>
      <c r="G993" s="180" t="s">
        <v>400</v>
      </c>
      <c r="H993" s="181">
        <v>1</v>
      </c>
      <c r="I993" s="182"/>
      <c r="J993" s="183">
        <f>ROUND(I993*H993,2)</f>
        <v>0</v>
      </c>
      <c r="K993" s="403" t="s">
        <v>5588</v>
      </c>
      <c r="L993" s="42"/>
      <c r="M993" s="184" t="s">
        <v>5</v>
      </c>
      <c r="N993" s="185" t="s">
        <v>45</v>
      </c>
      <c r="O993" s="43"/>
      <c r="P993" s="186">
        <f>O993*H993</f>
        <v>0</v>
      </c>
      <c r="Q993" s="186">
        <v>0</v>
      </c>
      <c r="R993" s="186">
        <f>Q993*H993</f>
        <v>0</v>
      </c>
      <c r="S993" s="186">
        <v>0</v>
      </c>
      <c r="T993" s="187">
        <f>S993*H993</f>
        <v>0</v>
      </c>
      <c r="AR993" s="25" t="s">
        <v>337</v>
      </c>
      <c r="AT993" s="25" t="s">
        <v>287</v>
      </c>
      <c r="AU993" s="25" t="s">
        <v>142</v>
      </c>
      <c r="AY993" s="25" t="s">
        <v>285</v>
      </c>
      <c r="BE993" s="188">
        <f>IF(N993="základní",J993,0)</f>
        <v>0</v>
      </c>
      <c r="BF993" s="188">
        <f>IF(N993="snížená",J993,0)</f>
        <v>0</v>
      </c>
      <c r="BG993" s="188">
        <f>IF(N993="zákl. přenesená",J993,0)</f>
        <v>0</v>
      </c>
      <c r="BH993" s="188">
        <f>IF(N993="sníž. přenesená",J993,0)</f>
        <v>0</v>
      </c>
      <c r="BI993" s="188">
        <f>IF(N993="nulová",J993,0)</f>
        <v>0</v>
      </c>
      <c r="BJ993" s="25" t="s">
        <v>82</v>
      </c>
      <c r="BK993" s="188">
        <f>ROUND(I993*H993,2)</f>
        <v>0</v>
      </c>
      <c r="BL993" s="25" t="s">
        <v>337</v>
      </c>
      <c r="BM993" s="25" t="s">
        <v>2714</v>
      </c>
    </row>
    <row r="994" spans="2:65" s="1" customFormat="1" ht="20.399999999999999" customHeight="1">
      <c r="B994" s="176"/>
      <c r="C994" s="177" t="s">
        <v>2715</v>
      </c>
      <c r="D994" s="177" t="s">
        <v>287</v>
      </c>
      <c r="E994" s="178" t="s">
        <v>2716</v>
      </c>
      <c r="F994" s="179" t="s">
        <v>2713</v>
      </c>
      <c r="G994" s="180" t="s">
        <v>400</v>
      </c>
      <c r="H994" s="181">
        <v>1</v>
      </c>
      <c r="I994" s="182"/>
      <c r="J994" s="183">
        <f>ROUND(I994*H994,2)</f>
        <v>0</v>
      </c>
      <c r="K994" s="403" t="s">
        <v>5588</v>
      </c>
      <c r="L994" s="42"/>
      <c r="M994" s="184" t="s">
        <v>5</v>
      </c>
      <c r="N994" s="185" t="s">
        <v>45</v>
      </c>
      <c r="O994" s="43"/>
      <c r="P994" s="186">
        <f>O994*H994</f>
        <v>0</v>
      </c>
      <c r="Q994" s="186">
        <v>0</v>
      </c>
      <c r="R994" s="186">
        <f>Q994*H994</f>
        <v>0</v>
      </c>
      <c r="S994" s="186">
        <v>0</v>
      </c>
      <c r="T994" s="187">
        <f>S994*H994</f>
        <v>0</v>
      </c>
      <c r="AR994" s="25" t="s">
        <v>337</v>
      </c>
      <c r="AT994" s="25" t="s">
        <v>287</v>
      </c>
      <c r="AU994" s="25" t="s">
        <v>142</v>
      </c>
      <c r="AY994" s="25" t="s">
        <v>285</v>
      </c>
      <c r="BE994" s="188">
        <f>IF(N994="základní",J994,0)</f>
        <v>0</v>
      </c>
      <c r="BF994" s="188">
        <f>IF(N994="snížená",J994,0)</f>
        <v>0</v>
      </c>
      <c r="BG994" s="188">
        <f>IF(N994="zákl. přenesená",J994,0)</f>
        <v>0</v>
      </c>
      <c r="BH994" s="188">
        <f>IF(N994="sníž. přenesená",J994,0)</f>
        <v>0</v>
      </c>
      <c r="BI994" s="188">
        <f>IF(N994="nulová",J994,0)</f>
        <v>0</v>
      </c>
      <c r="BJ994" s="25" t="s">
        <v>82</v>
      </c>
      <c r="BK994" s="188">
        <f>ROUND(I994*H994,2)</f>
        <v>0</v>
      </c>
      <c r="BL994" s="25" t="s">
        <v>337</v>
      </c>
      <c r="BM994" s="25" t="s">
        <v>2717</v>
      </c>
    </row>
    <row r="995" spans="2:65" s="1" customFormat="1" ht="20.399999999999999" customHeight="1">
      <c r="B995" s="176"/>
      <c r="C995" s="177" t="s">
        <v>2718</v>
      </c>
      <c r="D995" s="177" t="s">
        <v>287</v>
      </c>
      <c r="E995" s="178" t="s">
        <v>2719</v>
      </c>
      <c r="F995" s="179" t="s">
        <v>2713</v>
      </c>
      <c r="G995" s="180" t="s">
        <v>400</v>
      </c>
      <c r="H995" s="181">
        <v>1</v>
      </c>
      <c r="I995" s="182"/>
      <c r="J995" s="183">
        <f>ROUND(I995*H995,2)</f>
        <v>0</v>
      </c>
      <c r="K995" s="403" t="s">
        <v>5588</v>
      </c>
      <c r="L995" s="42"/>
      <c r="M995" s="184" t="s">
        <v>5</v>
      </c>
      <c r="N995" s="185" t="s">
        <v>45</v>
      </c>
      <c r="O995" s="43"/>
      <c r="P995" s="186">
        <f>O995*H995</f>
        <v>0</v>
      </c>
      <c r="Q995" s="186">
        <v>0</v>
      </c>
      <c r="R995" s="186">
        <f>Q995*H995</f>
        <v>0</v>
      </c>
      <c r="S995" s="186">
        <v>0</v>
      </c>
      <c r="T995" s="187">
        <f>S995*H995</f>
        <v>0</v>
      </c>
      <c r="AR995" s="25" t="s">
        <v>337</v>
      </c>
      <c r="AT995" s="25" t="s">
        <v>287</v>
      </c>
      <c r="AU995" s="25" t="s">
        <v>142</v>
      </c>
      <c r="AY995" s="25" t="s">
        <v>285</v>
      </c>
      <c r="BE995" s="188">
        <f>IF(N995="základní",J995,0)</f>
        <v>0</v>
      </c>
      <c r="BF995" s="188">
        <f>IF(N995="snížená",J995,0)</f>
        <v>0</v>
      </c>
      <c r="BG995" s="188">
        <f>IF(N995="zákl. přenesená",J995,0)</f>
        <v>0</v>
      </c>
      <c r="BH995" s="188">
        <f>IF(N995="sníž. přenesená",J995,0)</f>
        <v>0</v>
      </c>
      <c r="BI995" s="188">
        <f>IF(N995="nulová",J995,0)</f>
        <v>0</v>
      </c>
      <c r="BJ995" s="25" t="s">
        <v>82</v>
      </c>
      <c r="BK995" s="188">
        <f>ROUND(I995*H995,2)</f>
        <v>0</v>
      </c>
      <c r="BL995" s="25" t="s">
        <v>337</v>
      </c>
      <c r="BM995" s="25" t="s">
        <v>2720</v>
      </c>
    </row>
    <row r="996" spans="2:65" s="1" customFormat="1" ht="20.399999999999999" customHeight="1">
      <c r="B996" s="176"/>
      <c r="C996" s="177" t="s">
        <v>2721</v>
      </c>
      <c r="D996" s="177" t="s">
        <v>287</v>
      </c>
      <c r="E996" s="178" t="s">
        <v>2722</v>
      </c>
      <c r="F996" s="179" t="s">
        <v>2190</v>
      </c>
      <c r="G996" s="180" t="s">
        <v>2707</v>
      </c>
      <c r="H996" s="181">
        <v>40</v>
      </c>
      <c r="I996" s="182"/>
      <c r="J996" s="183">
        <f>ROUND(I996*H996,2)</f>
        <v>0</v>
      </c>
      <c r="K996" s="403" t="s">
        <v>5588</v>
      </c>
      <c r="L996" s="42"/>
      <c r="M996" s="184" t="s">
        <v>5</v>
      </c>
      <c r="N996" s="185" t="s">
        <v>45</v>
      </c>
      <c r="O996" s="43"/>
      <c r="P996" s="186">
        <f>O996*H996</f>
        <v>0</v>
      </c>
      <c r="Q996" s="186">
        <v>0</v>
      </c>
      <c r="R996" s="186">
        <f>Q996*H996</f>
        <v>0</v>
      </c>
      <c r="S996" s="186">
        <v>0</v>
      </c>
      <c r="T996" s="187">
        <f>S996*H996</f>
        <v>0</v>
      </c>
      <c r="AR996" s="25" t="s">
        <v>337</v>
      </c>
      <c r="AT996" s="25" t="s">
        <v>287</v>
      </c>
      <c r="AU996" s="25" t="s">
        <v>142</v>
      </c>
      <c r="AY996" s="25" t="s">
        <v>285</v>
      </c>
      <c r="BE996" s="188">
        <f>IF(N996="základní",J996,0)</f>
        <v>0</v>
      </c>
      <c r="BF996" s="188">
        <f>IF(N996="snížená",J996,0)</f>
        <v>0</v>
      </c>
      <c r="BG996" s="188">
        <f>IF(N996="zákl. přenesená",J996,0)</f>
        <v>0</v>
      </c>
      <c r="BH996" s="188">
        <f>IF(N996="sníž. přenesená",J996,0)</f>
        <v>0</v>
      </c>
      <c r="BI996" s="188">
        <f>IF(N996="nulová",J996,0)</f>
        <v>0</v>
      </c>
      <c r="BJ996" s="25" t="s">
        <v>82</v>
      </c>
      <c r="BK996" s="188">
        <f>ROUND(I996*H996,2)</f>
        <v>0</v>
      </c>
      <c r="BL996" s="25" t="s">
        <v>337</v>
      </c>
      <c r="BM996" s="25" t="s">
        <v>2723</v>
      </c>
    </row>
    <row r="997" spans="2:65" s="11" customFormat="1">
      <c r="B997" s="189"/>
      <c r="D997" s="190" t="s">
        <v>292</v>
      </c>
      <c r="F997" s="192" t="s">
        <v>2724</v>
      </c>
      <c r="H997" s="193">
        <v>40</v>
      </c>
      <c r="I997" s="194"/>
      <c r="K997" s="398"/>
      <c r="L997" s="189"/>
      <c r="M997" s="195"/>
      <c r="N997" s="196"/>
      <c r="O997" s="196"/>
      <c r="P997" s="196"/>
      <c r="Q997" s="196"/>
      <c r="R997" s="196"/>
      <c r="S997" s="196"/>
      <c r="T997" s="197"/>
      <c r="AT997" s="191" t="s">
        <v>292</v>
      </c>
      <c r="AU997" s="191" t="s">
        <v>142</v>
      </c>
      <c r="AV997" s="11" t="s">
        <v>84</v>
      </c>
      <c r="AW997" s="11" t="s">
        <v>6</v>
      </c>
      <c r="AX997" s="11" t="s">
        <v>82</v>
      </c>
      <c r="AY997" s="191" t="s">
        <v>285</v>
      </c>
    </row>
    <row r="998" spans="2:65" s="10" customFormat="1" ht="29.85" customHeight="1">
      <c r="B998" s="162"/>
      <c r="D998" s="173" t="s">
        <v>73</v>
      </c>
      <c r="E998" s="174" t="s">
        <v>2725</v>
      </c>
      <c r="F998" s="174" t="s">
        <v>2726</v>
      </c>
      <c r="I998" s="165"/>
      <c r="J998" s="175">
        <f>BK998</f>
        <v>0</v>
      </c>
      <c r="K998" s="401"/>
      <c r="L998" s="162"/>
      <c r="M998" s="167"/>
      <c r="N998" s="168"/>
      <c r="O998" s="168"/>
      <c r="P998" s="169">
        <f>P999+SUM(P1000:P1004)+P1077+P1142+P1183+P1220+P1266</f>
        <v>0</v>
      </c>
      <c r="Q998" s="168"/>
      <c r="R998" s="169">
        <f>R999+SUM(R1000:R1004)+R1077+R1142+R1183+R1220+R1266</f>
        <v>0</v>
      </c>
      <c r="S998" s="168"/>
      <c r="T998" s="170">
        <f>T999+SUM(T1000:T1004)+T1077+T1142+T1183+T1220+T1266</f>
        <v>0</v>
      </c>
      <c r="AR998" s="163" t="s">
        <v>84</v>
      </c>
      <c r="AT998" s="171" t="s">
        <v>73</v>
      </c>
      <c r="AU998" s="171" t="s">
        <v>82</v>
      </c>
      <c r="AY998" s="163" t="s">
        <v>285</v>
      </c>
      <c r="BK998" s="172">
        <f>BK999+SUM(BK1000:BK1004)+BK1077+BK1142+BK1183+BK1220+BK1266</f>
        <v>0</v>
      </c>
    </row>
    <row r="999" spans="2:65" s="1" customFormat="1" ht="20.399999999999999" customHeight="1">
      <c r="B999" s="176"/>
      <c r="C999" s="177" t="s">
        <v>2727</v>
      </c>
      <c r="D999" s="177" t="s">
        <v>287</v>
      </c>
      <c r="E999" s="178" t="s">
        <v>2728</v>
      </c>
      <c r="F999" s="179" t="s">
        <v>276</v>
      </c>
      <c r="G999" s="180" t="s">
        <v>5</v>
      </c>
      <c r="H999" s="181">
        <v>0</v>
      </c>
      <c r="I999" s="182"/>
      <c r="J999" s="183">
        <f>ROUND(I999*H999,2)</f>
        <v>0</v>
      </c>
      <c r="K999" s="403" t="s">
        <v>5</v>
      </c>
      <c r="L999" s="42"/>
      <c r="M999" s="184" t="s">
        <v>5</v>
      </c>
      <c r="N999" s="185" t="s">
        <v>45</v>
      </c>
      <c r="O999" s="43"/>
      <c r="P999" s="186">
        <f>O999*H999</f>
        <v>0</v>
      </c>
      <c r="Q999" s="186">
        <v>0</v>
      </c>
      <c r="R999" s="186">
        <f>Q999*H999</f>
        <v>0</v>
      </c>
      <c r="S999" s="186">
        <v>0</v>
      </c>
      <c r="T999" s="187">
        <f>S999*H999</f>
        <v>0</v>
      </c>
      <c r="AR999" s="25" t="s">
        <v>337</v>
      </c>
      <c r="AT999" s="25" t="s">
        <v>287</v>
      </c>
      <c r="AU999" s="25" t="s">
        <v>84</v>
      </c>
      <c r="AY999" s="25" t="s">
        <v>285</v>
      </c>
      <c r="BE999" s="188">
        <f>IF(N999="základní",J999,0)</f>
        <v>0</v>
      </c>
      <c r="BF999" s="188">
        <f>IF(N999="snížená",J999,0)</f>
        <v>0</v>
      </c>
      <c r="BG999" s="188">
        <f>IF(N999="zákl. přenesená",J999,0)</f>
        <v>0</v>
      </c>
      <c r="BH999" s="188">
        <f>IF(N999="sníž. přenesená",J999,0)</f>
        <v>0</v>
      </c>
      <c r="BI999" s="188">
        <f>IF(N999="nulová",J999,0)</f>
        <v>0</v>
      </c>
      <c r="BJ999" s="25" t="s">
        <v>82</v>
      </c>
      <c r="BK999" s="188">
        <f>ROUND(I999*H999,2)</f>
        <v>0</v>
      </c>
      <c r="BL999" s="25" t="s">
        <v>337</v>
      </c>
      <c r="BM999" s="25" t="s">
        <v>2729</v>
      </c>
    </row>
    <row r="1000" spans="2:65" s="12" customFormat="1">
      <c r="B1000" s="198"/>
      <c r="D1000" s="190" t="s">
        <v>292</v>
      </c>
      <c r="E1000" s="199" t="s">
        <v>5</v>
      </c>
      <c r="F1000" s="200" t="s">
        <v>1228</v>
      </c>
      <c r="H1000" s="201" t="s">
        <v>5</v>
      </c>
      <c r="I1000" s="202"/>
      <c r="L1000" s="198"/>
      <c r="M1000" s="203"/>
      <c r="N1000" s="204"/>
      <c r="O1000" s="204"/>
      <c r="P1000" s="204"/>
      <c r="Q1000" s="204"/>
      <c r="R1000" s="204"/>
      <c r="S1000" s="204"/>
      <c r="T1000" s="205"/>
      <c r="AT1000" s="201" t="s">
        <v>292</v>
      </c>
      <c r="AU1000" s="201" t="s">
        <v>84</v>
      </c>
      <c r="AV1000" s="12" t="s">
        <v>82</v>
      </c>
      <c r="AW1000" s="12" t="s">
        <v>37</v>
      </c>
      <c r="AX1000" s="12" t="s">
        <v>74</v>
      </c>
      <c r="AY1000" s="201" t="s">
        <v>285</v>
      </c>
    </row>
    <row r="1001" spans="2:65" s="12" customFormat="1">
      <c r="B1001" s="198"/>
      <c r="D1001" s="190" t="s">
        <v>292</v>
      </c>
      <c r="E1001" s="199" t="s">
        <v>5</v>
      </c>
      <c r="F1001" s="200" t="s">
        <v>2730</v>
      </c>
      <c r="H1001" s="201" t="s">
        <v>5</v>
      </c>
      <c r="I1001" s="202"/>
      <c r="L1001" s="198"/>
      <c r="M1001" s="203"/>
      <c r="N1001" s="204"/>
      <c r="O1001" s="204"/>
      <c r="P1001" s="204"/>
      <c r="Q1001" s="204"/>
      <c r="R1001" s="204"/>
      <c r="S1001" s="204"/>
      <c r="T1001" s="205"/>
      <c r="AT1001" s="201" t="s">
        <v>292</v>
      </c>
      <c r="AU1001" s="201" t="s">
        <v>84</v>
      </c>
      <c r="AV1001" s="12" t="s">
        <v>82</v>
      </c>
      <c r="AW1001" s="12" t="s">
        <v>37</v>
      </c>
      <c r="AX1001" s="12" t="s">
        <v>74</v>
      </c>
      <c r="AY1001" s="201" t="s">
        <v>285</v>
      </c>
    </row>
    <row r="1002" spans="2:65" s="12" customFormat="1">
      <c r="B1002" s="198"/>
      <c r="D1002" s="190" t="s">
        <v>292</v>
      </c>
      <c r="E1002" s="199" t="s">
        <v>5</v>
      </c>
      <c r="F1002" s="200" t="s">
        <v>1230</v>
      </c>
      <c r="H1002" s="201" t="s">
        <v>5</v>
      </c>
      <c r="I1002" s="202"/>
      <c r="L1002" s="198"/>
      <c r="M1002" s="203"/>
      <c r="N1002" s="204"/>
      <c r="O1002" s="204"/>
      <c r="P1002" s="204"/>
      <c r="Q1002" s="204"/>
      <c r="R1002" s="204"/>
      <c r="S1002" s="204"/>
      <c r="T1002" s="205"/>
      <c r="AT1002" s="201" t="s">
        <v>292</v>
      </c>
      <c r="AU1002" s="201" t="s">
        <v>84</v>
      </c>
      <c r="AV1002" s="12" t="s">
        <v>82</v>
      </c>
      <c r="AW1002" s="12" t="s">
        <v>37</v>
      </c>
      <c r="AX1002" s="12" t="s">
        <v>74</v>
      </c>
      <c r="AY1002" s="201" t="s">
        <v>285</v>
      </c>
    </row>
    <row r="1003" spans="2:65" s="11" customFormat="1">
      <c r="B1003" s="189"/>
      <c r="D1003" s="190" t="s">
        <v>292</v>
      </c>
      <c r="E1003" s="191" t="s">
        <v>5</v>
      </c>
      <c r="F1003" s="192" t="s">
        <v>74</v>
      </c>
      <c r="H1003" s="193">
        <v>0</v>
      </c>
      <c r="I1003" s="194"/>
      <c r="L1003" s="189"/>
      <c r="M1003" s="195"/>
      <c r="N1003" s="196"/>
      <c r="O1003" s="196"/>
      <c r="P1003" s="196"/>
      <c r="Q1003" s="196"/>
      <c r="R1003" s="196"/>
      <c r="S1003" s="196"/>
      <c r="T1003" s="197"/>
      <c r="AT1003" s="191" t="s">
        <v>292</v>
      </c>
      <c r="AU1003" s="191" t="s">
        <v>84</v>
      </c>
      <c r="AV1003" s="11" t="s">
        <v>84</v>
      </c>
      <c r="AW1003" s="11" t="s">
        <v>37</v>
      </c>
      <c r="AX1003" s="11" t="s">
        <v>82</v>
      </c>
      <c r="AY1003" s="191" t="s">
        <v>285</v>
      </c>
    </row>
    <row r="1004" spans="2:65" s="10" customFormat="1" ht="22.35" customHeight="1">
      <c r="B1004" s="162"/>
      <c r="D1004" s="163" t="s">
        <v>73</v>
      </c>
      <c r="E1004" s="240" t="s">
        <v>2731</v>
      </c>
      <c r="F1004" s="240" t="s">
        <v>2732</v>
      </c>
      <c r="I1004" s="165"/>
      <c r="J1004" s="241">
        <f>BK1004</f>
        <v>0</v>
      </c>
      <c r="L1004" s="162"/>
      <c r="M1004" s="167"/>
      <c r="N1004" s="168"/>
      <c r="O1004" s="168"/>
      <c r="P1004" s="169">
        <f>P1005+P1058+P1071</f>
        <v>0</v>
      </c>
      <c r="Q1004" s="168"/>
      <c r="R1004" s="169">
        <f>R1005+R1058+R1071</f>
        <v>0</v>
      </c>
      <c r="S1004" s="168"/>
      <c r="T1004" s="170">
        <f>T1005+T1058+T1071</f>
        <v>0</v>
      </c>
      <c r="AR1004" s="163" t="s">
        <v>84</v>
      </c>
      <c r="AT1004" s="171" t="s">
        <v>73</v>
      </c>
      <c r="AU1004" s="171" t="s">
        <v>84</v>
      </c>
      <c r="AY1004" s="163" t="s">
        <v>285</v>
      </c>
      <c r="BK1004" s="172">
        <f>BK1005+BK1058+BK1071</f>
        <v>0</v>
      </c>
    </row>
    <row r="1005" spans="2:65" s="15" customFormat="1" ht="14.4" customHeight="1">
      <c r="B1005" s="245"/>
      <c r="D1005" s="246" t="s">
        <v>73</v>
      </c>
      <c r="E1005" s="246" t="s">
        <v>2733</v>
      </c>
      <c r="F1005" s="246" t="s">
        <v>2734</v>
      </c>
      <c r="I1005" s="247"/>
      <c r="J1005" s="248">
        <f>BK1005</f>
        <v>0</v>
      </c>
      <c r="L1005" s="245"/>
      <c r="M1005" s="249"/>
      <c r="N1005" s="250"/>
      <c r="O1005" s="250"/>
      <c r="P1005" s="251">
        <f>SUM(P1006:P1057)</f>
        <v>0</v>
      </c>
      <c r="Q1005" s="250"/>
      <c r="R1005" s="251">
        <f>SUM(R1006:R1057)</f>
        <v>0</v>
      </c>
      <c r="S1005" s="250"/>
      <c r="T1005" s="252">
        <f>SUM(T1006:T1057)</f>
        <v>0</v>
      </c>
      <c r="AR1005" s="253" t="s">
        <v>84</v>
      </c>
      <c r="AT1005" s="254" t="s">
        <v>73</v>
      </c>
      <c r="AU1005" s="254" t="s">
        <v>142</v>
      </c>
      <c r="AY1005" s="253" t="s">
        <v>285</v>
      </c>
      <c r="BK1005" s="255">
        <f>SUM(BK1006:BK1057)</f>
        <v>0</v>
      </c>
    </row>
    <row r="1006" spans="2:65" s="1" customFormat="1" ht="20.399999999999999" customHeight="1">
      <c r="B1006" s="176"/>
      <c r="C1006" s="230" t="s">
        <v>2735</v>
      </c>
      <c r="D1006" s="230" t="s">
        <v>757</v>
      </c>
      <c r="E1006" s="231" t="s">
        <v>2736</v>
      </c>
      <c r="F1006" s="232" t="s">
        <v>2737</v>
      </c>
      <c r="G1006" s="233" t="s">
        <v>494</v>
      </c>
      <c r="H1006" s="234">
        <v>1</v>
      </c>
      <c r="I1006" s="235"/>
      <c r="J1006" s="236">
        <f t="shared" ref="J1006:J1037" si="300">ROUND(I1006*H1006,2)</f>
        <v>0</v>
      </c>
      <c r="K1006" s="407" t="s">
        <v>5588</v>
      </c>
      <c r="L1006" s="237"/>
      <c r="M1006" s="238" t="s">
        <v>5</v>
      </c>
      <c r="N1006" s="239" t="s">
        <v>45</v>
      </c>
      <c r="O1006" s="43"/>
      <c r="P1006" s="186">
        <f t="shared" ref="P1006:P1037" si="301">O1006*H1006</f>
        <v>0</v>
      </c>
      <c r="Q1006" s="186">
        <v>0</v>
      </c>
      <c r="R1006" s="186">
        <f t="shared" ref="R1006:R1037" si="302">Q1006*H1006</f>
        <v>0</v>
      </c>
      <c r="S1006" s="186">
        <v>0</v>
      </c>
      <c r="T1006" s="187">
        <f t="shared" ref="T1006:T1037" si="303">S1006*H1006</f>
        <v>0</v>
      </c>
      <c r="AR1006" s="25" t="s">
        <v>401</v>
      </c>
      <c r="AT1006" s="25" t="s">
        <v>757</v>
      </c>
      <c r="AU1006" s="25" t="s">
        <v>291</v>
      </c>
      <c r="AY1006" s="25" t="s">
        <v>285</v>
      </c>
      <c r="BE1006" s="188">
        <f t="shared" ref="BE1006:BE1037" si="304">IF(N1006="základní",J1006,0)</f>
        <v>0</v>
      </c>
      <c r="BF1006" s="188">
        <f t="shared" ref="BF1006:BF1037" si="305">IF(N1006="snížená",J1006,0)</f>
        <v>0</v>
      </c>
      <c r="BG1006" s="188">
        <f t="shared" ref="BG1006:BG1037" si="306">IF(N1006="zákl. přenesená",J1006,0)</f>
        <v>0</v>
      </c>
      <c r="BH1006" s="188">
        <f t="shared" ref="BH1006:BH1037" si="307">IF(N1006="sníž. přenesená",J1006,0)</f>
        <v>0</v>
      </c>
      <c r="BI1006" s="188">
        <f t="shared" ref="BI1006:BI1037" si="308">IF(N1006="nulová",J1006,0)</f>
        <v>0</v>
      </c>
      <c r="BJ1006" s="25" t="s">
        <v>82</v>
      </c>
      <c r="BK1006" s="188">
        <f t="shared" ref="BK1006:BK1037" si="309">ROUND(I1006*H1006,2)</f>
        <v>0</v>
      </c>
      <c r="BL1006" s="25" t="s">
        <v>337</v>
      </c>
      <c r="BM1006" s="25" t="s">
        <v>2738</v>
      </c>
    </row>
    <row r="1007" spans="2:65" s="1" customFormat="1" ht="20.399999999999999" customHeight="1">
      <c r="B1007" s="176"/>
      <c r="C1007" s="230" t="s">
        <v>2739</v>
      </c>
      <c r="D1007" s="230" t="s">
        <v>757</v>
      </c>
      <c r="E1007" s="231" t="s">
        <v>2740</v>
      </c>
      <c r="F1007" s="232" t="s">
        <v>2741</v>
      </c>
      <c r="G1007" s="233" t="s">
        <v>494</v>
      </c>
      <c r="H1007" s="234">
        <v>1</v>
      </c>
      <c r="I1007" s="235"/>
      <c r="J1007" s="236">
        <f t="shared" si="300"/>
        <v>0</v>
      </c>
      <c r="K1007" s="407" t="s">
        <v>5588</v>
      </c>
      <c r="L1007" s="237"/>
      <c r="M1007" s="238" t="s">
        <v>5</v>
      </c>
      <c r="N1007" s="239" t="s">
        <v>45</v>
      </c>
      <c r="O1007" s="43"/>
      <c r="P1007" s="186">
        <f t="shared" si="301"/>
        <v>0</v>
      </c>
      <c r="Q1007" s="186">
        <v>0</v>
      </c>
      <c r="R1007" s="186">
        <f t="shared" si="302"/>
        <v>0</v>
      </c>
      <c r="S1007" s="186">
        <v>0</v>
      </c>
      <c r="T1007" s="187">
        <f t="shared" si="303"/>
        <v>0</v>
      </c>
      <c r="AR1007" s="25" t="s">
        <v>401</v>
      </c>
      <c r="AT1007" s="25" t="s">
        <v>757</v>
      </c>
      <c r="AU1007" s="25" t="s">
        <v>291</v>
      </c>
      <c r="AY1007" s="25" t="s">
        <v>285</v>
      </c>
      <c r="BE1007" s="188">
        <f t="shared" si="304"/>
        <v>0</v>
      </c>
      <c r="BF1007" s="188">
        <f t="shared" si="305"/>
        <v>0</v>
      </c>
      <c r="BG1007" s="188">
        <f t="shared" si="306"/>
        <v>0</v>
      </c>
      <c r="BH1007" s="188">
        <f t="shared" si="307"/>
        <v>0</v>
      </c>
      <c r="BI1007" s="188">
        <f t="shared" si="308"/>
        <v>0</v>
      </c>
      <c r="BJ1007" s="25" t="s">
        <v>82</v>
      </c>
      <c r="BK1007" s="188">
        <f t="shared" si="309"/>
        <v>0</v>
      </c>
      <c r="BL1007" s="25" t="s">
        <v>337</v>
      </c>
      <c r="BM1007" s="25" t="s">
        <v>2742</v>
      </c>
    </row>
    <row r="1008" spans="2:65" s="1" customFormat="1" ht="20.399999999999999" customHeight="1">
      <c r="B1008" s="176"/>
      <c r="C1008" s="230" t="s">
        <v>2743</v>
      </c>
      <c r="D1008" s="230" t="s">
        <v>757</v>
      </c>
      <c r="E1008" s="231" t="s">
        <v>2744</v>
      </c>
      <c r="F1008" s="232" t="s">
        <v>2745</v>
      </c>
      <c r="G1008" s="233" t="s">
        <v>494</v>
      </c>
      <c r="H1008" s="234">
        <v>1</v>
      </c>
      <c r="I1008" s="235"/>
      <c r="J1008" s="236">
        <f t="shared" si="300"/>
        <v>0</v>
      </c>
      <c r="K1008" s="407" t="s">
        <v>5588</v>
      </c>
      <c r="L1008" s="237"/>
      <c r="M1008" s="238" t="s">
        <v>5</v>
      </c>
      <c r="N1008" s="239" t="s">
        <v>45</v>
      </c>
      <c r="O1008" s="43"/>
      <c r="P1008" s="186">
        <f t="shared" si="301"/>
        <v>0</v>
      </c>
      <c r="Q1008" s="186">
        <v>0</v>
      </c>
      <c r="R1008" s="186">
        <f t="shared" si="302"/>
        <v>0</v>
      </c>
      <c r="S1008" s="186">
        <v>0</v>
      </c>
      <c r="T1008" s="187">
        <f t="shared" si="303"/>
        <v>0</v>
      </c>
      <c r="AR1008" s="25" t="s">
        <v>401</v>
      </c>
      <c r="AT1008" s="25" t="s">
        <v>757</v>
      </c>
      <c r="AU1008" s="25" t="s">
        <v>291</v>
      </c>
      <c r="AY1008" s="25" t="s">
        <v>285</v>
      </c>
      <c r="BE1008" s="188">
        <f t="shared" si="304"/>
        <v>0</v>
      </c>
      <c r="BF1008" s="188">
        <f t="shared" si="305"/>
        <v>0</v>
      </c>
      <c r="BG1008" s="188">
        <f t="shared" si="306"/>
        <v>0</v>
      </c>
      <c r="BH1008" s="188">
        <f t="shared" si="307"/>
        <v>0</v>
      </c>
      <c r="BI1008" s="188">
        <f t="shared" si="308"/>
        <v>0</v>
      </c>
      <c r="BJ1008" s="25" t="s">
        <v>82</v>
      </c>
      <c r="BK1008" s="188">
        <f t="shared" si="309"/>
        <v>0</v>
      </c>
      <c r="BL1008" s="25" t="s">
        <v>337</v>
      </c>
      <c r="BM1008" s="25" t="s">
        <v>2746</v>
      </c>
    </row>
    <row r="1009" spans="2:65" s="1" customFormat="1" ht="20.399999999999999" customHeight="1">
      <c r="B1009" s="176"/>
      <c r="C1009" s="230" t="s">
        <v>2747</v>
      </c>
      <c r="D1009" s="230" t="s">
        <v>757</v>
      </c>
      <c r="E1009" s="231" t="s">
        <v>2748</v>
      </c>
      <c r="F1009" s="232" t="s">
        <v>2749</v>
      </c>
      <c r="G1009" s="233" t="s">
        <v>494</v>
      </c>
      <c r="H1009" s="234">
        <v>1</v>
      </c>
      <c r="I1009" s="235"/>
      <c r="J1009" s="236">
        <f t="shared" si="300"/>
        <v>0</v>
      </c>
      <c r="K1009" s="407" t="s">
        <v>5588</v>
      </c>
      <c r="L1009" s="237"/>
      <c r="M1009" s="238" t="s">
        <v>5</v>
      </c>
      <c r="N1009" s="239" t="s">
        <v>45</v>
      </c>
      <c r="O1009" s="43"/>
      <c r="P1009" s="186">
        <f t="shared" si="301"/>
        <v>0</v>
      </c>
      <c r="Q1009" s="186">
        <v>0</v>
      </c>
      <c r="R1009" s="186">
        <f t="shared" si="302"/>
        <v>0</v>
      </c>
      <c r="S1009" s="186">
        <v>0</v>
      </c>
      <c r="T1009" s="187">
        <f t="shared" si="303"/>
        <v>0</v>
      </c>
      <c r="AR1009" s="25" t="s">
        <v>401</v>
      </c>
      <c r="AT1009" s="25" t="s">
        <v>757</v>
      </c>
      <c r="AU1009" s="25" t="s">
        <v>291</v>
      </c>
      <c r="AY1009" s="25" t="s">
        <v>285</v>
      </c>
      <c r="BE1009" s="188">
        <f t="shared" si="304"/>
        <v>0</v>
      </c>
      <c r="BF1009" s="188">
        <f t="shared" si="305"/>
        <v>0</v>
      </c>
      <c r="BG1009" s="188">
        <f t="shared" si="306"/>
        <v>0</v>
      </c>
      <c r="BH1009" s="188">
        <f t="shared" si="307"/>
        <v>0</v>
      </c>
      <c r="BI1009" s="188">
        <f t="shared" si="308"/>
        <v>0</v>
      </c>
      <c r="BJ1009" s="25" t="s">
        <v>82</v>
      </c>
      <c r="BK1009" s="188">
        <f t="shared" si="309"/>
        <v>0</v>
      </c>
      <c r="BL1009" s="25" t="s">
        <v>337</v>
      </c>
      <c r="BM1009" s="25" t="s">
        <v>2750</v>
      </c>
    </row>
    <row r="1010" spans="2:65" s="1" customFormat="1" ht="20.399999999999999" customHeight="1">
      <c r="B1010" s="176"/>
      <c r="C1010" s="230" t="s">
        <v>2751</v>
      </c>
      <c r="D1010" s="230" t="s">
        <v>757</v>
      </c>
      <c r="E1010" s="231" t="s">
        <v>2752</v>
      </c>
      <c r="F1010" s="232" t="s">
        <v>2753</v>
      </c>
      <c r="G1010" s="233" t="s">
        <v>494</v>
      </c>
      <c r="H1010" s="234">
        <v>1</v>
      </c>
      <c r="I1010" s="235"/>
      <c r="J1010" s="236">
        <f t="shared" si="300"/>
        <v>0</v>
      </c>
      <c r="K1010" s="407" t="s">
        <v>5588</v>
      </c>
      <c r="L1010" s="237"/>
      <c r="M1010" s="238" t="s">
        <v>5</v>
      </c>
      <c r="N1010" s="239" t="s">
        <v>45</v>
      </c>
      <c r="O1010" s="43"/>
      <c r="P1010" s="186">
        <f t="shared" si="301"/>
        <v>0</v>
      </c>
      <c r="Q1010" s="186">
        <v>0</v>
      </c>
      <c r="R1010" s="186">
        <f t="shared" si="302"/>
        <v>0</v>
      </c>
      <c r="S1010" s="186">
        <v>0</v>
      </c>
      <c r="T1010" s="187">
        <f t="shared" si="303"/>
        <v>0</v>
      </c>
      <c r="AR1010" s="25" t="s">
        <v>401</v>
      </c>
      <c r="AT1010" s="25" t="s">
        <v>757</v>
      </c>
      <c r="AU1010" s="25" t="s">
        <v>291</v>
      </c>
      <c r="AY1010" s="25" t="s">
        <v>285</v>
      </c>
      <c r="BE1010" s="188">
        <f t="shared" si="304"/>
        <v>0</v>
      </c>
      <c r="BF1010" s="188">
        <f t="shared" si="305"/>
        <v>0</v>
      </c>
      <c r="BG1010" s="188">
        <f t="shared" si="306"/>
        <v>0</v>
      </c>
      <c r="BH1010" s="188">
        <f t="shared" si="307"/>
        <v>0</v>
      </c>
      <c r="BI1010" s="188">
        <f t="shared" si="308"/>
        <v>0</v>
      </c>
      <c r="BJ1010" s="25" t="s">
        <v>82</v>
      </c>
      <c r="BK1010" s="188">
        <f t="shared" si="309"/>
        <v>0</v>
      </c>
      <c r="BL1010" s="25" t="s">
        <v>337</v>
      </c>
      <c r="BM1010" s="25" t="s">
        <v>2754</v>
      </c>
    </row>
    <row r="1011" spans="2:65" s="1" customFormat="1" ht="20.399999999999999" customHeight="1">
      <c r="B1011" s="176"/>
      <c r="C1011" s="230" t="s">
        <v>2755</v>
      </c>
      <c r="D1011" s="230" t="s">
        <v>757</v>
      </c>
      <c r="E1011" s="231" t="s">
        <v>2756</v>
      </c>
      <c r="F1011" s="232" t="s">
        <v>2757</v>
      </c>
      <c r="G1011" s="233" t="s">
        <v>494</v>
      </c>
      <c r="H1011" s="234">
        <v>1</v>
      </c>
      <c r="I1011" s="235"/>
      <c r="J1011" s="236">
        <f t="shared" si="300"/>
        <v>0</v>
      </c>
      <c r="K1011" s="407" t="s">
        <v>5588</v>
      </c>
      <c r="L1011" s="237"/>
      <c r="M1011" s="238" t="s">
        <v>5</v>
      </c>
      <c r="N1011" s="239" t="s">
        <v>45</v>
      </c>
      <c r="O1011" s="43"/>
      <c r="P1011" s="186">
        <f t="shared" si="301"/>
        <v>0</v>
      </c>
      <c r="Q1011" s="186">
        <v>0</v>
      </c>
      <c r="R1011" s="186">
        <f t="shared" si="302"/>
        <v>0</v>
      </c>
      <c r="S1011" s="186">
        <v>0</v>
      </c>
      <c r="T1011" s="187">
        <f t="shared" si="303"/>
        <v>0</v>
      </c>
      <c r="AR1011" s="25" t="s">
        <v>401</v>
      </c>
      <c r="AT1011" s="25" t="s">
        <v>757</v>
      </c>
      <c r="AU1011" s="25" t="s">
        <v>291</v>
      </c>
      <c r="AY1011" s="25" t="s">
        <v>285</v>
      </c>
      <c r="BE1011" s="188">
        <f t="shared" si="304"/>
        <v>0</v>
      </c>
      <c r="BF1011" s="188">
        <f t="shared" si="305"/>
        <v>0</v>
      </c>
      <c r="BG1011" s="188">
        <f t="shared" si="306"/>
        <v>0</v>
      </c>
      <c r="BH1011" s="188">
        <f t="shared" si="307"/>
        <v>0</v>
      </c>
      <c r="BI1011" s="188">
        <f t="shared" si="308"/>
        <v>0</v>
      </c>
      <c r="BJ1011" s="25" t="s">
        <v>82</v>
      </c>
      <c r="BK1011" s="188">
        <f t="shared" si="309"/>
        <v>0</v>
      </c>
      <c r="BL1011" s="25" t="s">
        <v>337</v>
      </c>
      <c r="BM1011" s="25" t="s">
        <v>2758</v>
      </c>
    </row>
    <row r="1012" spans="2:65" s="1" customFormat="1" ht="20.399999999999999" customHeight="1">
      <c r="B1012" s="176"/>
      <c r="C1012" s="230" t="s">
        <v>2759</v>
      </c>
      <c r="D1012" s="230" t="s">
        <v>757</v>
      </c>
      <c r="E1012" s="231" t="s">
        <v>2760</v>
      </c>
      <c r="F1012" s="232" t="s">
        <v>2761</v>
      </c>
      <c r="G1012" s="233" t="s">
        <v>494</v>
      </c>
      <c r="H1012" s="234">
        <v>1</v>
      </c>
      <c r="I1012" s="235"/>
      <c r="J1012" s="236">
        <f t="shared" si="300"/>
        <v>0</v>
      </c>
      <c r="K1012" s="407" t="s">
        <v>5588</v>
      </c>
      <c r="L1012" s="237"/>
      <c r="M1012" s="238" t="s">
        <v>5</v>
      </c>
      <c r="N1012" s="239" t="s">
        <v>45</v>
      </c>
      <c r="O1012" s="43"/>
      <c r="P1012" s="186">
        <f t="shared" si="301"/>
        <v>0</v>
      </c>
      <c r="Q1012" s="186">
        <v>0</v>
      </c>
      <c r="R1012" s="186">
        <f t="shared" si="302"/>
        <v>0</v>
      </c>
      <c r="S1012" s="186">
        <v>0</v>
      </c>
      <c r="T1012" s="187">
        <f t="shared" si="303"/>
        <v>0</v>
      </c>
      <c r="AR1012" s="25" t="s">
        <v>401</v>
      </c>
      <c r="AT1012" s="25" t="s">
        <v>757</v>
      </c>
      <c r="AU1012" s="25" t="s">
        <v>291</v>
      </c>
      <c r="AY1012" s="25" t="s">
        <v>285</v>
      </c>
      <c r="BE1012" s="188">
        <f t="shared" si="304"/>
        <v>0</v>
      </c>
      <c r="BF1012" s="188">
        <f t="shared" si="305"/>
        <v>0</v>
      </c>
      <c r="BG1012" s="188">
        <f t="shared" si="306"/>
        <v>0</v>
      </c>
      <c r="BH1012" s="188">
        <f t="shared" si="307"/>
        <v>0</v>
      </c>
      <c r="BI1012" s="188">
        <f t="shared" si="308"/>
        <v>0</v>
      </c>
      <c r="BJ1012" s="25" t="s">
        <v>82</v>
      </c>
      <c r="BK1012" s="188">
        <f t="shared" si="309"/>
        <v>0</v>
      </c>
      <c r="BL1012" s="25" t="s">
        <v>337</v>
      </c>
      <c r="BM1012" s="25" t="s">
        <v>2762</v>
      </c>
    </row>
    <row r="1013" spans="2:65" s="1" customFormat="1" ht="20.399999999999999" customHeight="1">
      <c r="B1013" s="176"/>
      <c r="C1013" s="230" t="s">
        <v>2763</v>
      </c>
      <c r="D1013" s="230" t="s">
        <v>757</v>
      </c>
      <c r="E1013" s="231" t="s">
        <v>2764</v>
      </c>
      <c r="F1013" s="232" t="s">
        <v>2765</v>
      </c>
      <c r="G1013" s="233" t="s">
        <v>494</v>
      </c>
      <c r="H1013" s="234">
        <v>1</v>
      </c>
      <c r="I1013" s="235"/>
      <c r="J1013" s="236">
        <f t="shared" si="300"/>
        <v>0</v>
      </c>
      <c r="K1013" s="407" t="s">
        <v>5588</v>
      </c>
      <c r="L1013" s="237"/>
      <c r="M1013" s="238" t="s">
        <v>5</v>
      </c>
      <c r="N1013" s="239" t="s">
        <v>45</v>
      </c>
      <c r="O1013" s="43"/>
      <c r="P1013" s="186">
        <f t="shared" si="301"/>
        <v>0</v>
      </c>
      <c r="Q1013" s="186">
        <v>0</v>
      </c>
      <c r="R1013" s="186">
        <f t="shared" si="302"/>
        <v>0</v>
      </c>
      <c r="S1013" s="186">
        <v>0</v>
      </c>
      <c r="T1013" s="187">
        <f t="shared" si="303"/>
        <v>0</v>
      </c>
      <c r="AR1013" s="25" t="s">
        <v>401</v>
      </c>
      <c r="AT1013" s="25" t="s">
        <v>757</v>
      </c>
      <c r="AU1013" s="25" t="s">
        <v>291</v>
      </c>
      <c r="AY1013" s="25" t="s">
        <v>285</v>
      </c>
      <c r="BE1013" s="188">
        <f t="shared" si="304"/>
        <v>0</v>
      </c>
      <c r="BF1013" s="188">
        <f t="shared" si="305"/>
        <v>0</v>
      </c>
      <c r="BG1013" s="188">
        <f t="shared" si="306"/>
        <v>0</v>
      </c>
      <c r="BH1013" s="188">
        <f t="shared" si="307"/>
        <v>0</v>
      </c>
      <c r="BI1013" s="188">
        <f t="shared" si="308"/>
        <v>0</v>
      </c>
      <c r="BJ1013" s="25" t="s">
        <v>82</v>
      </c>
      <c r="BK1013" s="188">
        <f t="shared" si="309"/>
        <v>0</v>
      </c>
      <c r="BL1013" s="25" t="s">
        <v>337</v>
      </c>
      <c r="BM1013" s="25" t="s">
        <v>2766</v>
      </c>
    </row>
    <row r="1014" spans="2:65" s="1" customFormat="1" ht="20.399999999999999" customHeight="1">
      <c r="B1014" s="176"/>
      <c r="C1014" s="230" t="s">
        <v>2767</v>
      </c>
      <c r="D1014" s="230" t="s">
        <v>757</v>
      </c>
      <c r="E1014" s="231" t="s">
        <v>2768</v>
      </c>
      <c r="F1014" s="232" t="s">
        <v>2769</v>
      </c>
      <c r="G1014" s="233" t="s">
        <v>494</v>
      </c>
      <c r="H1014" s="234">
        <v>1</v>
      </c>
      <c r="I1014" s="235"/>
      <c r="J1014" s="236">
        <f t="shared" si="300"/>
        <v>0</v>
      </c>
      <c r="K1014" s="407" t="s">
        <v>5588</v>
      </c>
      <c r="L1014" s="237"/>
      <c r="M1014" s="238" t="s">
        <v>5</v>
      </c>
      <c r="N1014" s="239" t="s">
        <v>45</v>
      </c>
      <c r="O1014" s="43"/>
      <c r="P1014" s="186">
        <f t="shared" si="301"/>
        <v>0</v>
      </c>
      <c r="Q1014" s="186">
        <v>0</v>
      </c>
      <c r="R1014" s="186">
        <f t="shared" si="302"/>
        <v>0</v>
      </c>
      <c r="S1014" s="186">
        <v>0</v>
      </c>
      <c r="T1014" s="187">
        <f t="shared" si="303"/>
        <v>0</v>
      </c>
      <c r="AR1014" s="25" t="s">
        <v>401</v>
      </c>
      <c r="AT1014" s="25" t="s">
        <v>757</v>
      </c>
      <c r="AU1014" s="25" t="s">
        <v>291</v>
      </c>
      <c r="AY1014" s="25" t="s">
        <v>285</v>
      </c>
      <c r="BE1014" s="188">
        <f t="shared" si="304"/>
        <v>0</v>
      </c>
      <c r="BF1014" s="188">
        <f t="shared" si="305"/>
        <v>0</v>
      </c>
      <c r="BG1014" s="188">
        <f t="shared" si="306"/>
        <v>0</v>
      </c>
      <c r="BH1014" s="188">
        <f t="shared" si="307"/>
        <v>0</v>
      </c>
      <c r="BI1014" s="188">
        <f t="shared" si="308"/>
        <v>0</v>
      </c>
      <c r="BJ1014" s="25" t="s">
        <v>82</v>
      </c>
      <c r="BK1014" s="188">
        <f t="shared" si="309"/>
        <v>0</v>
      </c>
      <c r="BL1014" s="25" t="s">
        <v>337</v>
      </c>
      <c r="BM1014" s="25" t="s">
        <v>2770</v>
      </c>
    </row>
    <row r="1015" spans="2:65" s="1" customFormat="1" ht="20.399999999999999" customHeight="1">
      <c r="B1015" s="176"/>
      <c r="C1015" s="230" t="s">
        <v>2771</v>
      </c>
      <c r="D1015" s="230" t="s">
        <v>757</v>
      </c>
      <c r="E1015" s="231" t="s">
        <v>2772</v>
      </c>
      <c r="F1015" s="232" t="s">
        <v>2773</v>
      </c>
      <c r="G1015" s="233" t="s">
        <v>494</v>
      </c>
      <c r="H1015" s="234">
        <v>26</v>
      </c>
      <c r="I1015" s="235"/>
      <c r="J1015" s="236">
        <f t="shared" si="300"/>
        <v>0</v>
      </c>
      <c r="K1015" s="407" t="s">
        <v>5588</v>
      </c>
      <c r="L1015" s="237"/>
      <c r="M1015" s="238" t="s">
        <v>5</v>
      </c>
      <c r="N1015" s="239" t="s">
        <v>45</v>
      </c>
      <c r="O1015" s="43"/>
      <c r="P1015" s="186">
        <f t="shared" si="301"/>
        <v>0</v>
      </c>
      <c r="Q1015" s="186">
        <v>0</v>
      </c>
      <c r="R1015" s="186">
        <f t="shared" si="302"/>
        <v>0</v>
      </c>
      <c r="S1015" s="186">
        <v>0</v>
      </c>
      <c r="T1015" s="187">
        <f t="shared" si="303"/>
        <v>0</v>
      </c>
      <c r="AR1015" s="25" t="s">
        <v>401</v>
      </c>
      <c r="AT1015" s="25" t="s">
        <v>757</v>
      </c>
      <c r="AU1015" s="25" t="s">
        <v>291</v>
      </c>
      <c r="AY1015" s="25" t="s">
        <v>285</v>
      </c>
      <c r="BE1015" s="188">
        <f t="shared" si="304"/>
        <v>0</v>
      </c>
      <c r="BF1015" s="188">
        <f t="shared" si="305"/>
        <v>0</v>
      </c>
      <c r="BG1015" s="188">
        <f t="shared" si="306"/>
        <v>0</v>
      </c>
      <c r="BH1015" s="188">
        <f t="shared" si="307"/>
        <v>0</v>
      </c>
      <c r="BI1015" s="188">
        <f t="shared" si="308"/>
        <v>0</v>
      </c>
      <c r="BJ1015" s="25" t="s">
        <v>82</v>
      </c>
      <c r="BK1015" s="188">
        <f t="shared" si="309"/>
        <v>0</v>
      </c>
      <c r="BL1015" s="25" t="s">
        <v>337</v>
      </c>
      <c r="BM1015" s="25" t="s">
        <v>2774</v>
      </c>
    </row>
    <row r="1016" spans="2:65" s="1" customFormat="1" ht="20.399999999999999" customHeight="1">
      <c r="B1016" s="176"/>
      <c r="C1016" s="230" t="s">
        <v>2775</v>
      </c>
      <c r="D1016" s="230" t="s">
        <v>757</v>
      </c>
      <c r="E1016" s="231" t="s">
        <v>2776</v>
      </c>
      <c r="F1016" s="232" t="s">
        <v>2777</v>
      </c>
      <c r="G1016" s="233" t="s">
        <v>494</v>
      </c>
      <c r="H1016" s="234">
        <v>26</v>
      </c>
      <c r="I1016" s="235"/>
      <c r="J1016" s="236">
        <f t="shared" si="300"/>
        <v>0</v>
      </c>
      <c r="K1016" s="407" t="s">
        <v>5588</v>
      </c>
      <c r="L1016" s="237"/>
      <c r="M1016" s="238" t="s">
        <v>5</v>
      </c>
      <c r="N1016" s="239" t="s">
        <v>45</v>
      </c>
      <c r="O1016" s="43"/>
      <c r="P1016" s="186">
        <f t="shared" si="301"/>
        <v>0</v>
      </c>
      <c r="Q1016" s="186">
        <v>0</v>
      </c>
      <c r="R1016" s="186">
        <f t="shared" si="302"/>
        <v>0</v>
      </c>
      <c r="S1016" s="186">
        <v>0</v>
      </c>
      <c r="T1016" s="187">
        <f t="shared" si="303"/>
        <v>0</v>
      </c>
      <c r="AR1016" s="25" t="s">
        <v>401</v>
      </c>
      <c r="AT1016" s="25" t="s">
        <v>757</v>
      </c>
      <c r="AU1016" s="25" t="s">
        <v>291</v>
      </c>
      <c r="AY1016" s="25" t="s">
        <v>285</v>
      </c>
      <c r="BE1016" s="188">
        <f t="shared" si="304"/>
        <v>0</v>
      </c>
      <c r="BF1016" s="188">
        <f t="shared" si="305"/>
        <v>0</v>
      </c>
      <c r="BG1016" s="188">
        <f t="shared" si="306"/>
        <v>0</v>
      </c>
      <c r="BH1016" s="188">
        <f t="shared" si="307"/>
        <v>0</v>
      </c>
      <c r="BI1016" s="188">
        <f t="shared" si="308"/>
        <v>0</v>
      </c>
      <c r="BJ1016" s="25" t="s">
        <v>82</v>
      </c>
      <c r="BK1016" s="188">
        <f t="shared" si="309"/>
        <v>0</v>
      </c>
      <c r="BL1016" s="25" t="s">
        <v>337</v>
      </c>
      <c r="BM1016" s="25" t="s">
        <v>2778</v>
      </c>
    </row>
    <row r="1017" spans="2:65" s="1" customFormat="1" ht="20.399999999999999" customHeight="1">
      <c r="B1017" s="176"/>
      <c r="C1017" s="230" t="s">
        <v>2779</v>
      </c>
      <c r="D1017" s="230" t="s">
        <v>757</v>
      </c>
      <c r="E1017" s="231" t="s">
        <v>2780</v>
      </c>
      <c r="F1017" s="232" t="s">
        <v>2781</v>
      </c>
      <c r="G1017" s="233" t="s">
        <v>494</v>
      </c>
      <c r="H1017" s="234">
        <v>4</v>
      </c>
      <c r="I1017" s="235"/>
      <c r="J1017" s="236">
        <f t="shared" si="300"/>
        <v>0</v>
      </c>
      <c r="K1017" s="407" t="s">
        <v>5588</v>
      </c>
      <c r="L1017" s="237"/>
      <c r="M1017" s="238" t="s">
        <v>5</v>
      </c>
      <c r="N1017" s="239" t="s">
        <v>45</v>
      </c>
      <c r="O1017" s="43"/>
      <c r="P1017" s="186">
        <f t="shared" si="301"/>
        <v>0</v>
      </c>
      <c r="Q1017" s="186">
        <v>0</v>
      </c>
      <c r="R1017" s="186">
        <f t="shared" si="302"/>
        <v>0</v>
      </c>
      <c r="S1017" s="186">
        <v>0</v>
      </c>
      <c r="T1017" s="187">
        <f t="shared" si="303"/>
        <v>0</v>
      </c>
      <c r="AR1017" s="25" t="s">
        <v>401</v>
      </c>
      <c r="AT1017" s="25" t="s">
        <v>757</v>
      </c>
      <c r="AU1017" s="25" t="s">
        <v>291</v>
      </c>
      <c r="AY1017" s="25" t="s">
        <v>285</v>
      </c>
      <c r="BE1017" s="188">
        <f t="shared" si="304"/>
        <v>0</v>
      </c>
      <c r="BF1017" s="188">
        <f t="shared" si="305"/>
        <v>0</v>
      </c>
      <c r="BG1017" s="188">
        <f t="shared" si="306"/>
        <v>0</v>
      </c>
      <c r="BH1017" s="188">
        <f t="shared" si="307"/>
        <v>0</v>
      </c>
      <c r="BI1017" s="188">
        <f t="shared" si="308"/>
        <v>0</v>
      </c>
      <c r="BJ1017" s="25" t="s">
        <v>82</v>
      </c>
      <c r="BK1017" s="188">
        <f t="shared" si="309"/>
        <v>0</v>
      </c>
      <c r="BL1017" s="25" t="s">
        <v>337</v>
      </c>
      <c r="BM1017" s="25" t="s">
        <v>2782</v>
      </c>
    </row>
    <row r="1018" spans="2:65" s="1" customFormat="1" ht="20.399999999999999" customHeight="1">
      <c r="B1018" s="176"/>
      <c r="C1018" s="230" t="s">
        <v>2783</v>
      </c>
      <c r="D1018" s="230" t="s">
        <v>757</v>
      </c>
      <c r="E1018" s="231" t="s">
        <v>2784</v>
      </c>
      <c r="F1018" s="232" t="s">
        <v>2785</v>
      </c>
      <c r="G1018" s="233" t="s">
        <v>494</v>
      </c>
      <c r="H1018" s="234">
        <v>4</v>
      </c>
      <c r="I1018" s="235"/>
      <c r="J1018" s="236">
        <f t="shared" si="300"/>
        <v>0</v>
      </c>
      <c r="K1018" s="407" t="s">
        <v>5588</v>
      </c>
      <c r="L1018" s="237"/>
      <c r="M1018" s="238" t="s">
        <v>5</v>
      </c>
      <c r="N1018" s="239" t="s">
        <v>45</v>
      </c>
      <c r="O1018" s="43"/>
      <c r="P1018" s="186">
        <f t="shared" si="301"/>
        <v>0</v>
      </c>
      <c r="Q1018" s="186">
        <v>0</v>
      </c>
      <c r="R1018" s="186">
        <f t="shared" si="302"/>
        <v>0</v>
      </c>
      <c r="S1018" s="186">
        <v>0</v>
      </c>
      <c r="T1018" s="187">
        <f t="shared" si="303"/>
        <v>0</v>
      </c>
      <c r="AR1018" s="25" t="s">
        <v>401</v>
      </c>
      <c r="AT1018" s="25" t="s">
        <v>757</v>
      </c>
      <c r="AU1018" s="25" t="s">
        <v>291</v>
      </c>
      <c r="AY1018" s="25" t="s">
        <v>285</v>
      </c>
      <c r="BE1018" s="188">
        <f t="shared" si="304"/>
        <v>0</v>
      </c>
      <c r="BF1018" s="188">
        <f t="shared" si="305"/>
        <v>0</v>
      </c>
      <c r="BG1018" s="188">
        <f t="shared" si="306"/>
        <v>0</v>
      </c>
      <c r="BH1018" s="188">
        <f t="shared" si="307"/>
        <v>0</v>
      </c>
      <c r="BI1018" s="188">
        <f t="shared" si="308"/>
        <v>0</v>
      </c>
      <c r="BJ1018" s="25" t="s">
        <v>82</v>
      </c>
      <c r="BK1018" s="188">
        <f t="shared" si="309"/>
        <v>0</v>
      </c>
      <c r="BL1018" s="25" t="s">
        <v>337</v>
      </c>
      <c r="BM1018" s="25" t="s">
        <v>2786</v>
      </c>
    </row>
    <row r="1019" spans="2:65" s="1" customFormat="1" ht="20.399999999999999" customHeight="1">
      <c r="B1019" s="176"/>
      <c r="C1019" s="230" t="s">
        <v>2787</v>
      </c>
      <c r="D1019" s="230" t="s">
        <v>757</v>
      </c>
      <c r="E1019" s="231" t="s">
        <v>2788</v>
      </c>
      <c r="F1019" s="232" t="s">
        <v>2789</v>
      </c>
      <c r="G1019" s="233" t="s">
        <v>494</v>
      </c>
      <c r="H1019" s="234">
        <v>1</v>
      </c>
      <c r="I1019" s="235"/>
      <c r="J1019" s="236">
        <f t="shared" si="300"/>
        <v>0</v>
      </c>
      <c r="K1019" s="407" t="s">
        <v>5588</v>
      </c>
      <c r="L1019" s="237"/>
      <c r="M1019" s="238" t="s">
        <v>5</v>
      </c>
      <c r="N1019" s="239" t="s">
        <v>45</v>
      </c>
      <c r="O1019" s="43"/>
      <c r="P1019" s="186">
        <f t="shared" si="301"/>
        <v>0</v>
      </c>
      <c r="Q1019" s="186">
        <v>0</v>
      </c>
      <c r="R1019" s="186">
        <f t="shared" si="302"/>
        <v>0</v>
      </c>
      <c r="S1019" s="186">
        <v>0</v>
      </c>
      <c r="T1019" s="187">
        <f t="shared" si="303"/>
        <v>0</v>
      </c>
      <c r="AR1019" s="25" t="s">
        <v>401</v>
      </c>
      <c r="AT1019" s="25" t="s">
        <v>757</v>
      </c>
      <c r="AU1019" s="25" t="s">
        <v>291</v>
      </c>
      <c r="AY1019" s="25" t="s">
        <v>285</v>
      </c>
      <c r="BE1019" s="188">
        <f t="shared" si="304"/>
        <v>0</v>
      </c>
      <c r="BF1019" s="188">
        <f t="shared" si="305"/>
        <v>0</v>
      </c>
      <c r="BG1019" s="188">
        <f t="shared" si="306"/>
        <v>0</v>
      </c>
      <c r="BH1019" s="188">
        <f t="shared" si="307"/>
        <v>0</v>
      </c>
      <c r="BI1019" s="188">
        <f t="shared" si="308"/>
        <v>0</v>
      </c>
      <c r="BJ1019" s="25" t="s">
        <v>82</v>
      </c>
      <c r="BK1019" s="188">
        <f t="shared" si="309"/>
        <v>0</v>
      </c>
      <c r="BL1019" s="25" t="s">
        <v>337</v>
      </c>
      <c r="BM1019" s="25" t="s">
        <v>2790</v>
      </c>
    </row>
    <row r="1020" spans="2:65" s="1" customFormat="1" ht="20.399999999999999" customHeight="1">
      <c r="B1020" s="176"/>
      <c r="C1020" s="230" t="s">
        <v>2791</v>
      </c>
      <c r="D1020" s="230" t="s">
        <v>757</v>
      </c>
      <c r="E1020" s="231" t="s">
        <v>2792</v>
      </c>
      <c r="F1020" s="232" t="s">
        <v>2793</v>
      </c>
      <c r="G1020" s="233" t="s">
        <v>494</v>
      </c>
      <c r="H1020" s="234">
        <v>2</v>
      </c>
      <c r="I1020" s="235"/>
      <c r="J1020" s="236">
        <f t="shared" si="300"/>
        <v>0</v>
      </c>
      <c r="K1020" s="407" t="s">
        <v>5588</v>
      </c>
      <c r="L1020" s="237"/>
      <c r="M1020" s="238" t="s">
        <v>5</v>
      </c>
      <c r="N1020" s="239" t="s">
        <v>45</v>
      </c>
      <c r="O1020" s="43"/>
      <c r="P1020" s="186">
        <f t="shared" si="301"/>
        <v>0</v>
      </c>
      <c r="Q1020" s="186">
        <v>0</v>
      </c>
      <c r="R1020" s="186">
        <f t="shared" si="302"/>
        <v>0</v>
      </c>
      <c r="S1020" s="186">
        <v>0</v>
      </c>
      <c r="T1020" s="187">
        <f t="shared" si="303"/>
        <v>0</v>
      </c>
      <c r="AR1020" s="25" t="s">
        <v>401</v>
      </c>
      <c r="AT1020" s="25" t="s">
        <v>757</v>
      </c>
      <c r="AU1020" s="25" t="s">
        <v>291</v>
      </c>
      <c r="AY1020" s="25" t="s">
        <v>285</v>
      </c>
      <c r="BE1020" s="188">
        <f t="shared" si="304"/>
        <v>0</v>
      </c>
      <c r="BF1020" s="188">
        <f t="shared" si="305"/>
        <v>0</v>
      </c>
      <c r="BG1020" s="188">
        <f t="shared" si="306"/>
        <v>0</v>
      </c>
      <c r="BH1020" s="188">
        <f t="shared" si="307"/>
        <v>0</v>
      </c>
      <c r="BI1020" s="188">
        <f t="shared" si="308"/>
        <v>0</v>
      </c>
      <c r="BJ1020" s="25" t="s">
        <v>82</v>
      </c>
      <c r="BK1020" s="188">
        <f t="shared" si="309"/>
        <v>0</v>
      </c>
      <c r="BL1020" s="25" t="s">
        <v>337</v>
      </c>
      <c r="BM1020" s="25" t="s">
        <v>2794</v>
      </c>
    </row>
    <row r="1021" spans="2:65" s="1" customFormat="1" ht="20.399999999999999" customHeight="1">
      <c r="B1021" s="176"/>
      <c r="C1021" s="230" t="s">
        <v>2795</v>
      </c>
      <c r="D1021" s="230" t="s">
        <v>757</v>
      </c>
      <c r="E1021" s="231" t="s">
        <v>2796</v>
      </c>
      <c r="F1021" s="232" t="s">
        <v>2797</v>
      </c>
      <c r="G1021" s="233" t="s">
        <v>494</v>
      </c>
      <c r="H1021" s="234">
        <v>1</v>
      </c>
      <c r="I1021" s="235"/>
      <c r="J1021" s="236">
        <f t="shared" si="300"/>
        <v>0</v>
      </c>
      <c r="K1021" s="407" t="s">
        <v>5588</v>
      </c>
      <c r="L1021" s="237"/>
      <c r="M1021" s="238" t="s">
        <v>5</v>
      </c>
      <c r="N1021" s="239" t="s">
        <v>45</v>
      </c>
      <c r="O1021" s="43"/>
      <c r="P1021" s="186">
        <f t="shared" si="301"/>
        <v>0</v>
      </c>
      <c r="Q1021" s="186">
        <v>0</v>
      </c>
      <c r="R1021" s="186">
        <f t="shared" si="302"/>
        <v>0</v>
      </c>
      <c r="S1021" s="186">
        <v>0</v>
      </c>
      <c r="T1021" s="187">
        <f t="shared" si="303"/>
        <v>0</v>
      </c>
      <c r="AR1021" s="25" t="s">
        <v>401</v>
      </c>
      <c r="AT1021" s="25" t="s">
        <v>757</v>
      </c>
      <c r="AU1021" s="25" t="s">
        <v>291</v>
      </c>
      <c r="AY1021" s="25" t="s">
        <v>285</v>
      </c>
      <c r="BE1021" s="188">
        <f t="shared" si="304"/>
        <v>0</v>
      </c>
      <c r="BF1021" s="188">
        <f t="shared" si="305"/>
        <v>0</v>
      </c>
      <c r="BG1021" s="188">
        <f t="shared" si="306"/>
        <v>0</v>
      </c>
      <c r="BH1021" s="188">
        <f t="shared" si="307"/>
        <v>0</v>
      </c>
      <c r="BI1021" s="188">
        <f t="shared" si="308"/>
        <v>0</v>
      </c>
      <c r="BJ1021" s="25" t="s">
        <v>82</v>
      </c>
      <c r="BK1021" s="188">
        <f t="shared" si="309"/>
        <v>0</v>
      </c>
      <c r="BL1021" s="25" t="s">
        <v>337</v>
      </c>
      <c r="BM1021" s="25" t="s">
        <v>2798</v>
      </c>
    </row>
    <row r="1022" spans="2:65" s="1" customFormat="1" ht="20.399999999999999" customHeight="1">
      <c r="B1022" s="176"/>
      <c r="C1022" s="230" t="s">
        <v>2799</v>
      </c>
      <c r="D1022" s="230" t="s">
        <v>757</v>
      </c>
      <c r="E1022" s="231" t="s">
        <v>2800</v>
      </c>
      <c r="F1022" s="232" t="s">
        <v>2801</v>
      </c>
      <c r="G1022" s="233" t="s">
        <v>494</v>
      </c>
      <c r="H1022" s="234">
        <v>1</v>
      </c>
      <c r="I1022" s="235"/>
      <c r="J1022" s="236">
        <f t="shared" si="300"/>
        <v>0</v>
      </c>
      <c r="K1022" s="407" t="s">
        <v>5588</v>
      </c>
      <c r="L1022" s="237"/>
      <c r="M1022" s="238" t="s">
        <v>5</v>
      </c>
      <c r="N1022" s="239" t="s">
        <v>45</v>
      </c>
      <c r="O1022" s="43"/>
      <c r="P1022" s="186">
        <f t="shared" si="301"/>
        <v>0</v>
      </c>
      <c r="Q1022" s="186">
        <v>0</v>
      </c>
      <c r="R1022" s="186">
        <f t="shared" si="302"/>
        <v>0</v>
      </c>
      <c r="S1022" s="186">
        <v>0</v>
      </c>
      <c r="T1022" s="187">
        <f t="shared" si="303"/>
        <v>0</v>
      </c>
      <c r="AR1022" s="25" t="s">
        <v>401</v>
      </c>
      <c r="AT1022" s="25" t="s">
        <v>757</v>
      </c>
      <c r="AU1022" s="25" t="s">
        <v>291</v>
      </c>
      <c r="AY1022" s="25" t="s">
        <v>285</v>
      </c>
      <c r="BE1022" s="188">
        <f t="shared" si="304"/>
        <v>0</v>
      </c>
      <c r="BF1022" s="188">
        <f t="shared" si="305"/>
        <v>0</v>
      </c>
      <c r="BG1022" s="188">
        <f t="shared" si="306"/>
        <v>0</v>
      </c>
      <c r="BH1022" s="188">
        <f t="shared" si="307"/>
        <v>0</v>
      </c>
      <c r="BI1022" s="188">
        <f t="shared" si="308"/>
        <v>0</v>
      </c>
      <c r="BJ1022" s="25" t="s">
        <v>82</v>
      </c>
      <c r="BK1022" s="188">
        <f t="shared" si="309"/>
        <v>0</v>
      </c>
      <c r="BL1022" s="25" t="s">
        <v>337</v>
      </c>
      <c r="BM1022" s="25" t="s">
        <v>2802</v>
      </c>
    </row>
    <row r="1023" spans="2:65" s="1" customFormat="1" ht="20.399999999999999" customHeight="1">
      <c r="B1023" s="176"/>
      <c r="C1023" s="230" t="s">
        <v>2803</v>
      </c>
      <c r="D1023" s="230" t="s">
        <v>757</v>
      </c>
      <c r="E1023" s="231" t="s">
        <v>2804</v>
      </c>
      <c r="F1023" s="232" t="s">
        <v>2805</v>
      </c>
      <c r="G1023" s="233" t="s">
        <v>494</v>
      </c>
      <c r="H1023" s="234">
        <v>3</v>
      </c>
      <c r="I1023" s="235"/>
      <c r="J1023" s="236">
        <f t="shared" si="300"/>
        <v>0</v>
      </c>
      <c r="K1023" s="407" t="s">
        <v>5588</v>
      </c>
      <c r="L1023" s="237"/>
      <c r="M1023" s="238" t="s">
        <v>5</v>
      </c>
      <c r="N1023" s="239" t="s">
        <v>45</v>
      </c>
      <c r="O1023" s="43"/>
      <c r="P1023" s="186">
        <f t="shared" si="301"/>
        <v>0</v>
      </c>
      <c r="Q1023" s="186">
        <v>0</v>
      </c>
      <c r="R1023" s="186">
        <f t="shared" si="302"/>
        <v>0</v>
      </c>
      <c r="S1023" s="186">
        <v>0</v>
      </c>
      <c r="T1023" s="187">
        <f t="shared" si="303"/>
        <v>0</v>
      </c>
      <c r="AR1023" s="25" t="s">
        <v>401</v>
      </c>
      <c r="AT1023" s="25" t="s">
        <v>757</v>
      </c>
      <c r="AU1023" s="25" t="s">
        <v>291</v>
      </c>
      <c r="AY1023" s="25" t="s">
        <v>285</v>
      </c>
      <c r="BE1023" s="188">
        <f t="shared" si="304"/>
        <v>0</v>
      </c>
      <c r="BF1023" s="188">
        <f t="shared" si="305"/>
        <v>0</v>
      </c>
      <c r="BG1023" s="188">
        <f t="shared" si="306"/>
        <v>0</v>
      </c>
      <c r="BH1023" s="188">
        <f t="shared" si="307"/>
        <v>0</v>
      </c>
      <c r="BI1023" s="188">
        <f t="shared" si="308"/>
        <v>0</v>
      </c>
      <c r="BJ1023" s="25" t="s">
        <v>82</v>
      </c>
      <c r="BK1023" s="188">
        <f t="shared" si="309"/>
        <v>0</v>
      </c>
      <c r="BL1023" s="25" t="s">
        <v>337</v>
      </c>
      <c r="BM1023" s="25" t="s">
        <v>2806</v>
      </c>
    </row>
    <row r="1024" spans="2:65" s="1" customFormat="1" ht="20.399999999999999" customHeight="1">
      <c r="B1024" s="176"/>
      <c r="C1024" s="230" t="s">
        <v>2807</v>
      </c>
      <c r="D1024" s="230" t="s">
        <v>757</v>
      </c>
      <c r="E1024" s="231" t="s">
        <v>2808</v>
      </c>
      <c r="F1024" s="232" t="s">
        <v>2809</v>
      </c>
      <c r="G1024" s="233" t="s">
        <v>494</v>
      </c>
      <c r="H1024" s="234">
        <v>4</v>
      </c>
      <c r="I1024" s="235"/>
      <c r="J1024" s="236">
        <f t="shared" si="300"/>
        <v>0</v>
      </c>
      <c r="K1024" s="407" t="s">
        <v>5588</v>
      </c>
      <c r="L1024" s="237"/>
      <c r="M1024" s="238" t="s">
        <v>5</v>
      </c>
      <c r="N1024" s="239" t="s">
        <v>45</v>
      </c>
      <c r="O1024" s="43"/>
      <c r="P1024" s="186">
        <f t="shared" si="301"/>
        <v>0</v>
      </c>
      <c r="Q1024" s="186">
        <v>0</v>
      </c>
      <c r="R1024" s="186">
        <f t="shared" si="302"/>
        <v>0</v>
      </c>
      <c r="S1024" s="186">
        <v>0</v>
      </c>
      <c r="T1024" s="187">
        <f t="shared" si="303"/>
        <v>0</v>
      </c>
      <c r="AR1024" s="25" t="s">
        <v>401</v>
      </c>
      <c r="AT1024" s="25" t="s">
        <v>757</v>
      </c>
      <c r="AU1024" s="25" t="s">
        <v>291</v>
      </c>
      <c r="AY1024" s="25" t="s">
        <v>285</v>
      </c>
      <c r="BE1024" s="188">
        <f t="shared" si="304"/>
        <v>0</v>
      </c>
      <c r="BF1024" s="188">
        <f t="shared" si="305"/>
        <v>0</v>
      </c>
      <c r="BG1024" s="188">
        <f t="shared" si="306"/>
        <v>0</v>
      </c>
      <c r="BH1024" s="188">
        <f t="shared" si="307"/>
        <v>0</v>
      </c>
      <c r="BI1024" s="188">
        <f t="shared" si="308"/>
        <v>0</v>
      </c>
      <c r="BJ1024" s="25" t="s">
        <v>82</v>
      </c>
      <c r="BK1024" s="188">
        <f t="shared" si="309"/>
        <v>0</v>
      </c>
      <c r="BL1024" s="25" t="s">
        <v>337</v>
      </c>
      <c r="BM1024" s="25" t="s">
        <v>2810</v>
      </c>
    </row>
    <row r="1025" spans="2:65" s="1" customFormat="1" ht="20.399999999999999" customHeight="1">
      <c r="B1025" s="176"/>
      <c r="C1025" s="230" t="s">
        <v>2811</v>
      </c>
      <c r="D1025" s="230" t="s">
        <v>757</v>
      </c>
      <c r="E1025" s="231" t="s">
        <v>2812</v>
      </c>
      <c r="F1025" s="232" t="s">
        <v>2813</v>
      </c>
      <c r="G1025" s="233" t="s">
        <v>494</v>
      </c>
      <c r="H1025" s="234">
        <v>1</v>
      </c>
      <c r="I1025" s="235"/>
      <c r="J1025" s="236">
        <f t="shared" si="300"/>
        <v>0</v>
      </c>
      <c r="K1025" s="407" t="s">
        <v>5588</v>
      </c>
      <c r="L1025" s="237"/>
      <c r="M1025" s="238" t="s">
        <v>5</v>
      </c>
      <c r="N1025" s="239" t="s">
        <v>45</v>
      </c>
      <c r="O1025" s="43"/>
      <c r="P1025" s="186">
        <f t="shared" si="301"/>
        <v>0</v>
      </c>
      <c r="Q1025" s="186">
        <v>0</v>
      </c>
      <c r="R1025" s="186">
        <f t="shared" si="302"/>
        <v>0</v>
      </c>
      <c r="S1025" s="186">
        <v>0</v>
      </c>
      <c r="T1025" s="187">
        <f t="shared" si="303"/>
        <v>0</v>
      </c>
      <c r="AR1025" s="25" t="s">
        <v>401</v>
      </c>
      <c r="AT1025" s="25" t="s">
        <v>757</v>
      </c>
      <c r="AU1025" s="25" t="s">
        <v>291</v>
      </c>
      <c r="AY1025" s="25" t="s">
        <v>285</v>
      </c>
      <c r="BE1025" s="188">
        <f t="shared" si="304"/>
        <v>0</v>
      </c>
      <c r="BF1025" s="188">
        <f t="shared" si="305"/>
        <v>0</v>
      </c>
      <c r="BG1025" s="188">
        <f t="shared" si="306"/>
        <v>0</v>
      </c>
      <c r="BH1025" s="188">
        <f t="shared" si="307"/>
        <v>0</v>
      </c>
      <c r="BI1025" s="188">
        <f t="shared" si="308"/>
        <v>0</v>
      </c>
      <c r="BJ1025" s="25" t="s">
        <v>82</v>
      </c>
      <c r="BK1025" s="188">
        <f t="shared" si="309"/>
        <v>0</v>
      </c>
      <c r="BL1025" s="25" t="s">
        <v>337</v>
      </c>
      <c r="BM1025" s="25" t="s">
        <v>2814</v>
      </c>
    </row>
    <row r="1026" spans="2:65" s="1" customFormat="1" ht="20.399999999999999" customHeight="1">
      <c r="B1026" s="176"/>
      <c r="C1026" s="230" t="s">
        <v>2815</v>
      </c>
      <c r="D1026" s="230" t="s">
        <v>757</v>
      </c>
      <c r="E1026" s="231" t="s">
        <v>2816</v>
      </c>
      <c r="F1026" s="232" t="s">
        <v>2817</v>
      </c>
      <c r="G1026" s="233" t="s">
        <v>494</v>
      </c>
      <c r="H1026" s="234">
        <v>1</v>
      </c>
      <c r="I1026" s="235"/>
      <c r="J1026" s="236">
        <f t="shared" si="300"/>
        <v>0</v>
      </c>
      <c r="K1026" s="407" t="s">
        <v>5588</v>
      </c>
      <c r="L1026" s="237"/>
      <c r="M1026" s="238" t="s">
        <v>5</v>
      </c>
      <c r="N1026" s="239" t="s">
        <v>45</v>
      </c>
      <c r="O1026" s="43"/>
      <c r="P1026" s="186">
        <f t="shared" si="301"/>
        <v>0</v>
      </c>
      <c r="Q1026" s="186">
        <v>0</v>
      </c>
      <c r="R1026" s="186">
        <f t="shared" si="302"/>
        <v>0</v>
      </c>
      <c r="S1026" s="186">
        <v>0</v>
      </c>
      <c r="T1026" s="187">
        <f t="shared" si="303"/>
        <v>0</v>
      </c>
      <c r="AR1026" s="25" t="s">
        <v>401</v>
      </c>
      <c r="AT1026" s="25" t="s">
        <v>757</v>
      </c>
      <c r="AU1026" s="25" t="s">
        <v>291</v>
      </c>
      <c r="AY1026" s="25" t="s">
        <v>285</v>
      </c>
      <c r="BE1026" s="188">
        <f t="shared" si="304"/>
        <v>0</v>
      </c>
      <c r="BF1026" s="188">
        <f t="shared" si="305"/>
        <v>0</v>
      </c>
      <c r="BG1026" s="188">
        <f t="shared" si="306"/>
        <v>0</v>
      </c>
      <c r="BH1026" s="188">
        <f t="shared" si="307"/>
        <v>0</v>
      </c>
      <c r="BI1026" s="188">
        <f t="shared" si="308"/>
        <v>0</v>
      </c>
      <c r="BJ1026" s="25" t="s">
        <v>82</v>
      </c>
      <c r="BK1026" s="188">
        <f t="shared" si="309"/>
        <v>0</v>
      </c>
      <c r="BL1026" s="25" t="s">
        <v>337</v>
      </c>
      <c r="BM1026" s="25" t="s">
        <v>2818</v>
      </c>
    </row>
    <row r="1027" spans="2:65" s="1" customFormat="1" ht="28.8" customHeight="1">
      <c r="B1027" s="176"/>
      <c r="C1027" s="230" t="s">
        <v>2819</v>
      </c>
      <c r="D1027" s="230" t="s">
        <v>757</v>
      </c>
      <c r="E1027" s="231" t="s">
        <v>2820</v>
      </c>
      <c r="F1027" s="232" t="s">
        <v>2821</v>
      </c>
      <c r="G1027" s="233" t="s">
        <v>2822</v>
      </c>
      <c r="H1027" s="234">
        <v>1</v>
      </c>
      <c r="I1027" s="235"/>
      <c r="J1027" s="236">
        <f t="shared" si="300"/>
        <v>0</v>
      </c>
      <c r="K1027" s="407" t="s">
        <v>5588</v>
      </c>
      <c r="L1027" s="237"/>
      <c r="M1027" s="238" t="s">
        <v>5</v>
      </c>
      <c r="N1027" s="239" t="s">
        <v>45</v>
      </c>
      <c r="O1027" s="43"/>
      <c r="P1027" s="186">
        <f t="shared" si="301"/>
        <v>0</v>
      </c>
      <c r="Q1027" s="186">
        <v>0</v>
      </c>
      <c r="R1027" s="186">
        <f t="shared" si="302"/>
        <v>0</v>
      </c>
      <c r="S1027" s="186">
        <v>0</v>
      </c>
      <c r="T1027" s="187">
        <f t="shared" si="303"/>
        <v>0</v>
      </c>
      <c r="AR1027" s="25" t="s">
        <v>401</v>
      </c>
      <c r="AT1027" s="25" t="s">
        <v>757</v>
      </c>
      <c r="AU1027" s="25" t="s">
        <v>291</v>
      </c>
      <c r="AY1027" s="25" t="s">
        <v>285</v>
      </c>
      <c r="BE1027" s="188">
        <f t="shared" si="304"/>
        <v>0</v>
      </c>
      <c r="BF1027" s="188">
        <f t="shared" si="305"/>
        <v>0</v>
      </c>
      <c r="BG1027" s="188">
        <f t="shared" si="306"/>
        <v>0</v>
      </c>
      <c r="BH1027" s="188">
        <f t="shared" si="307"/>
        <v>0</v>
      </c>
      <c r="BI1027" s="188">
        <f t="shared" si="308"/>
        <v>0</v>
      </c>
      <c r="BJ1027" s="25" t="s">
        <v>82</v>
      </c>
      <c r="BK1027" s="188">
        <f t="shared" si="309"/>
        <v>0</v>
      </c>
      <c r="BL1027" s="25" t="s">
        <v>337</v>
      </c>
      <c r="BM1027" s="25" t="s">
        <v>2823</v>
      </c>
    </row>
    <row r="1028" spans="2:65" s="1" customFormat="1" ht="20.399999999999999" customHeight="1">
      <c r="B1028" s="176"/>
      <c r="C1028" s="230" t="s">
        <v>2824</v>
      </c>
      <c r="D1028" s="230" t="s">
        <v>757</v>
      </c>
      <c r="E1028" s="231" t="s">
        <v>2825</v>
      </c>
      <c r="F1028" s="232" t="s">
        <v>2826</v>
      </c>
      <c r="G1028" s="233" t="s">
        <v>494</v>
      </c>
      <c r="H1028" s="234">
        <v>1</v>
      </c>
      <c r="I1028" s="235"/>
      <c r="J1028" s="236">
        <f t="shared" si="300"/>
        <v>0</v>
      </c>
      <c r="K1028" s="407" t="s">
        <v>5588</v>
      </c>
      <c r="L1028" s="237"/>
      <c r="M1028" s="238" t="s">
        <v>5</v>
      </c>
      <c r="N1028" s="239" t="s">
        <v>45</v>
      </c>
      <c r="O1028" s="43"/>
      <c r="P1028" s="186">
        <f t="shared" si="301"/>
        <v>0</v>
      </c>
      <c r="Q1028" s="186">
        <v>0</v>
      </c>
      <c r="R1028" s="186">
        <f t="shared" si="302"/>
        <v>0</v>
      </c>
      <c r="S1028" s="186">
        <v>0</v>
      </c>
      <c r="T1028" s="187">
        <f t="shared" si="303"/>
        <v>0</v>
      </c>
      <c r="AR1028" s="25" t="s">
        <v>401</v>
      </c>
      <c r="AT1028" s="25" t="s">
        <v>757</v>
      </c>
      <c r="AU1028" s="25" t="s">
        <v>291</v>
      </c>
      <c r="AY1028" s="25" t="s">
        <v>285</v>
      </c>
      <c r="BE1028" s="188">
        <f t="shared" si="304"/>
        <v>0</v>
      </c>
      <c r="BF1028" s="188">
        <f t="shared" si="305"/>
        <v>0</v>
      </c>
      <c r="BG1028" s="188">
        <f t="shared" si="306"/>
        <v>0</v>
      </c>
      <c r="BH1028" s="188">
        <f t="shared" si="307"/>
        <v>0</v>
      </c>
      <c r="BI1028" s="188">
        <f t="shared" si="308"/>
        <v>0</v>
      </c>
      <c r="BJ1028" s="25" t="s">
        <v>82</v>
      </c>
      <c r="BK1028" s="188">
        <f t="shared" si="309"/>
        <v>0</v>
      </c>
      <c r="BL1028" s="25" t="s">
        <v>337</v>
      </c>
      <c r="BM1028" s="25" t="s">
        <v>2827</v>
      </c>
    </row>
    <row r="1029" spans="2:65" s="1" customFormat="1" ht="20.399999999999999" customHeight="1">
      <c r="B1029" s="176"/>
      <c r="C1029" s="230" t="s">
        <v>2828</v>
      </c>
      <c r="D1029" s="230" t="s">
        <v>757</v>
      </c>
      <c r="E1029" s="231" t="s">
        <v>2829</v>
      </c>
      <c r="F1029" s="232" t="s">
        <v>2830</v>
      </c>
      <c r="G1029" s="233" t="s">
        <v>494</v>
      </c>
      <c r="H1029" s="234">
        <v>1</v>
      </c>
      <c r="I1029" s="235"/>
      <c r="J1029" s="236">
        <f t="shared" si="300"/>
        <v>0</v>
      </c>
      <c r="K1029" s="407" t="s">
        <v>5588</v>
      </c>
      <c r="L1029" s="237"/>
      <c r="M1029" s="238" t="s">
        <v>5</v>
      </c>
      <c r="N1029" s="239" t="s">
        <v>45</v>
      </c>
      <c r="O1029" s="43"/>
      <c r="P1029" s="186">
        <f t="shared" si="301"/>
        <v>0</v>
      </c>
      <c r="Q1029" s="186">
        <v>0</v>
      </c>
      <c r="R1029" s="186">
        <f t="shared" si="302"/>
        <v>0</v>
      </c>
      <c r="S1029" s="186">
        <v>0</v>
      </c>
      <c r="T1029" s="187">
        <f t="shared" si="303"/>
        <v>0</v>
      </c>
      <c r="AR1029" s="25" t="s">
        <v>401</v>
      </c>
      <c r="AT1029" s="25" t="s">
        <v>757</v>
      </c>
      <c r="AU1029" s="25" t="s">
        <v>291</v>
      </c>
      <c r="AY1029" s="25" t="s">
        <v>285</v>
      </c>
      <c r="BE1029" s="188">
        <f t="shared" si="304"/>
        <v>0</v>
      </c>
      <c r="BF1029" s="188">
        <f t="shared" si="305"/>
        <v>0</v>
      </c>
      <c r="BG1029" s="188">
        <f t="shared" si="306"/>
        <v>0</v>
      </c>
      <c r="BH1029" s="188">
        <f t="shared" si="307"/>
        <v>0</v>
      </c>
      <c r="BI1029" s="188">
        <f t="shared" si="308"/>
        <v>0</v>
      </c>
      <c r="BJ1029" s="25" t="s">
        <v>82</v>
      </c>
      <c r="BK1029" s="188">
        <f t="shared" si="309"/>
        <v>0</v>
      </c>
      <c r="BL1029" s="25" t="s">
        <v>337</v>
      </c>
      <c r="BM1029" s="25" t="s">
        <v>2831</v>
      </c>
    </row>
    <row r="1030" spans="2:65" s="1" customFormat="1" ht="20.399999999999999" customHeight="1">
      <c r="B1030" s="176"/>
      <c r="C1030" s="230" t="s">
        <v>2832</v>
      </c>
      <c r="D1030" s="230" t="s">
        <v>757</v>
      </c>
      <c r="E1030" s="231" t="s">
        <v>2833</v>
      </c>
      <c r="F1030" s="232" t="s">
        <v>2797</v>
      </c>
      <c r="G1030" s="233" t="s">
        <v>494</v>
      </c>
      <c r="H1030" s="234">
        <v>1</v>
      </c>
      <c r="I1030" s="235"/>
      <c r="J1030" s="236">
        <f t="shared" si="300"/>
        <v>0</v>
      </c>
      <c r="K1030" s="407" t="s">
        <v>5588</v>
      </c>
      <c r="L1030" s="237"/>
      <c r="M1030" s="238" t="s">
        <v>5</v>
      </c>
      <c r="N1030" s="239" t="s">
        <v>45</v>
      </c>
      <c r="O1030" s="43"/>
      <c r="P1030" s="186">
        <f t="shared" si="301"/>
        <v>0</v>
      </c>
      <c r="Q1030" s="186">
        <v>0</v>
      </c>
      <c r="R1030" s="186">
        <f t="shared" si="302"/>
        <v>0</v>
      </c>
      <c r="S1030" s="186">
        <v>0</v>
      </c>
      <c r="T1030" s="187">
        <f t="shared" si="303"/>
        <v>0</v>
      </c>
      <c r="AR1030" s="25" t="s">
        <v>401</v>
      </c>
      <c r="AT1030" s="25" t="s">
        <v>757</v>
      </c>
      <c r="AU1030" s="25" t="s">
        <v>291</v>
      </c>
      <c r="AY1030" s="25" t="s">
        <v>285</v>
      </c>
      <c r="BE1030" s="188">
        <f t="shared" si="304"/>
        <v>0</v>
      </c>
      <c r="BF1030" s="188">
        <f t="shared" si="305"/>
        <v>0</v>
      </c>
      <c r="BG1030" s="188">
        <f t="shared" si="306"/>
        <v>0</v>
      </c>
      <c r="BH1030" s="188">
        <f t="shared" si="307"/>
        <v>0</v>
      </c>
      <c r="BI1030" s="188">
        <f t="shared" si="308"/>
        <v>0</v>
      </c>
      <c r="BJ1030" s="25" t="s">
        <v>82</v>
      </c>
      <c r="BK1030" s="188">
        <f t="shared" si="309"/>
        <v>0</v>
      </c>
      <c r="BL1030" s="25" t="s">
        <v>337</v>
      </c>
      <c r="BM1030" s="25" t="s">
        <v>2834</v>
      </c>
    </row>
    <row r="1031" spans="2:65" s="1" customFormat="1" ht="20.399999999999999" customHeight="1">
      <c r="B1031" s="176"/>
      <c r="C1031" s="230" t="s">
        <v>2835</v>
      </c>
      <c r="D1031" s="230" t="s">
        <v>757</v>
      </c>
      <c r="E1031" s="231" t="s">
        <v>2836</v>
      </c>
      <c r="F1031" s="232" t="s">
        <v>2801</v>
      </c>
      <c r="G1031" s="233" t="s">
        <v>494</v>
      </c>
      <c r="H1031" s="234">
        <v>1</v>
      </c>
      <c r="I1031" s="235"/>
      <c r="J1031" s="236">
        <f t="shared" si="300"/>
        <v>0</v>
      </c>
      <c r="K1031" s="407" t="s">
        <v>5588</v>
      </c>
      <c r="L1031" s="237"/>
      <c r="M1031" s="238" t="s">
        <v>5</v>
      </c>
      <c r="N1031" s="239" t="s">
        <v>45</v>
      </c>
      <c r="O1031" s="43"/>
      <c r="P1031" s="186">
        <f t="shared" si="301"/>
        <v>0</v>
      </c>
      <c r="Q1031" s="186">
        <v>0</v>
      </c>
      <c r="R1031" s="186">
        <f t="shared" si="302"/>
        <v>0</v>
      </c>
      <c r="S1031" s="186">
        <v>0</v>
      </c>
      <c r="T1031" s="187">
        <f t="shared" si="303"/>
        <v>0</v>
      </c>
      <c r="AR1031" s="25" t="s">
        <v>401</v>
      </c>
      <c r="AT1031" s="25" t="s">
        <v>757</v>
      </c>
      <c r="AU1031" s="25" t="s">
        <v>291</v>
      </c>
      <c r="AY1031" s="25" t="s">
        <v>285</v>
      </c>
      <c r="BE1031" s="188">
        <f t="shared" si="304"/>
        <v>0</v>
      </c>
      <c r="BF1031" s="188">
        <f t="shared" si="305"/>
        <v>0</v>
      </c>
      <c r="BG1031" s="188">
        <f t="shared" si="306"/>
        <v>0</v>
      </c>
      <c r="BH1031" s="188">
        <f t="shared" si="307"/>
        <v>0</v>
      </c>
      <c r="BI1031" s="188">
        <f t="shared" si="308"/>
        <v>0</v>
      </c>
      <c r="BJ1031" s="25" t="s">
        <v>82</v>
      </c>
      <c r="BK1031" s="188">
        <f t="shared" si="309"/>
        <v>0</v>
      </c>
      <c r="BL1031" s="25" t="s">
        <v>337</v>
      </c>
      <c r="BM1031" s="25" t="s">
        <v>2837</v>
      </c>
    </row>
    <row r="1032" spans="2:65" s="1" customFormat="1" ht="20.399999999999999" customHeight="1">
      <c r="B1032" s="176"/>
      <c r="C1032" s="177" t="s">
        <v>2838</v>
      </c>
      <c r="D1032" s="177" t="s">
        <v>287</v>
      </c>
      <c r="E1032" s="178" t="s">
        <v>2839</v>
      </c>
      <c r="F1032" s="179" t="s">
        <v>2840</v>
      </c>
      <c r="G1032" s="180" t="s">
        <v>494</v>
      </c>
      <c r="H1032" s="181">
        <v>1</v>
      </c>
      <c r="I1032" s="182"/>
      <c r="J1032" s="183">
        <f t="shared" si="300"/>
        <v>0</v>
      </c>
      <c r="K1032" s="403" t="s">
        <v>5588</v>
      </c>
      <c r="L1032" s="42"/>
      <c r="M1032" s="184" t="s">
        <v>5</v>
      </c>
      <c r="N1032" s="185" t="s">
        <v>45</v>
      </c>
      <c r="O1032" s="43"/>
      <c r="P1032" s="186">
        <f t="shared" si="301"/>
        <v>0</v>
      </c>
      <c r="Q1032" s="186">
        <v>0</v>
      </c>
      <c r="R1032" s="186">
        <f t="shared" si="302"/>
        <v>0</v>
      </c>
      <c r="S1032" s="186">
        <v>0</v>
      </c>
      <c r="T1032" s="187">
        <f t="shared" si="303"/>
        <v>0</v>
      </c>
      <c r="AR1032" s="25" t="s">
        <v>337</v>
      </c>
      <c r="AT1032" s="25" t="s">
        <v>287</v>
      </c>
      <c r="AU1032" s="25" t="s">
        <v>291</v>
      </c>
      <c r="AY1032" s="25" t="s">
        <v>285</v>
      </c>
      <c r="BE1032" s="188">
        <f t="shared" si="304"/>
        <v>0</v>
      </c>
      <c r="BF1032" s="188">
        <f t="shared" si="305"/>
        <v>0</v>
      </c>
      <c r="BG1032" s="188">
        <f t="shared" si="306"/>
        <v>0</v>
      </c>
      <c r="BH1032" s="188">
        <f t="shared" si="307"/>
        <v>0</v>
      </c>
      <c r="BI1032" s="188">
        <f t="shared" si="308"/>
        <v>0</v>
      </c>
      <c r="BJ1032" s="25" t="s">
        <v>82</v>
      </c>
      <c r="BK1032" s="188">
        <f t="shared" si="309"/>
        <v>0</v>
      </c>
      <c r="BL1032" s="25" t="s">
        <v>337</v>
      </c>
      <c r="BM1032" s="25" t="s">
        <v>2841</v>
      </c>
    </row>
    <row r="1033" spans="2:65" s="1" customFormat="1" ht="20.399999999999999" customHeight="1">
      <c r="B1033" s="176"/>
      <c r="C1033" s="177" t="s">
        <v>2842</v>
      </c>
      <c r="D1033" s="177" t="s">
        <v>287</v>
      </c>
      <c r="E1033" s="178" t="s">
        <v>2843</v>
      </c>
      <c r="F1033" s="179" t="s">
        <v>2844</v>
      </c>
      <c r="G1033" s="180" t="s">
        <v>494</v>
      </c>
      <c r="H1033" s="181">
        <v>1</v>
      </c>
      <c r="I1033" s="182"/>
      <c r="J1033" s="183">
        <f t="shared" si="300"/>
        <v>0</v>
      </c>
      <c r="K1033" s="403" t="s">
        <v>5588</v>
      </c>
      <c r="L1033" s="42"/>
      <c r="M1033" s="184" t="s">
        <v>5</v>
      </c>
      <c r="N1033" s="185" t="s">
        <v>45</v>
      </c>
      <c r="O1033" s="43"/>
      <c r="P1033" s="186">
        <f t="shared" si="301"/>
        <v>0</v>
      </c>
      <c r="Q1033" s="186">
        <v>0</v>
      </c>
      <c r="R1033" s="186">
        <f t="shared" si="302"/>
        <v>0</v>
      </c>
      <c r="S1033" s="186">
        <v>0</v>
      </c>
      <c r="T1033" s="187">
        <f t="shared" si="303"/>
        <v>0</v>
      </c>
      <c r="AR1033" s="25" t="s">
        <v>337</v>
      </c>
      <c r="AT1033" s="25" t="s">
        <v>287</v>
      </c>
      <c r="AU1033" s="25" t="s">
        <v>291</v>
      </c>
      <c r="AY1033" s="25" t="s">
        <v>285</v>
      </c>
      <c r="BE1033" s="188">
        <f t="shared" si="304"/>
        <v>0</v>
      </c>
      <c r="BF1033" s="188">
        <f t="shared" si="305"/>
        <v>0</v>
      </c>
      <c r="BG1033" s="188">
        <f t="shared" si="306"/>
        <v>0</v>
      </c>
      <c r="BH1033" s="188">
        <f t="shared" si="307"/>
        <v>0</v>
      </c>
      <c r="BI1033" s="188">
        <f t="shared" si="308"/>
        <v>0</v>
      </c>
      <c r="BJ1033" s="25" t="s">
        <v>82</v>
      </c>
      <c r="BK1033" s="188">
        <f t="shared" si="309"/>
        <v>0</v>
      </c>
      <c r="BL1033" s="25" t="s">
        <v>337</v>
      </c>
      <c r="BM1033" s="25" t="s">
        <v>2845</v>
      </c>
    </row>
    <row r="1034" spans="2:65" s="1" customFormat="1" ht="20.399999999999999" customHeight="1">
      <c r="B1034" s="176"/>
      <c r="C1034" s="177" t="s">
        <v>2846</v>
      </c>
      <c r="D1034" s="177" t="s">
        <v>287</v>
      </c>
      <c r="E1034" s="178" t="s">
        <v>2847</v>
      </c>
      <c r="F1034" s="179" t="s">
        <v>2848</v>
      </c>
      <c r="G1034" s="180" t="s">
        <v>494</v>
      </c>
      <c r="H1034" s="181">
        <v>1</v>
      </c>
      <c r="I1034" s="182"/>
      <c r="J1034" s="183">
        <f t="shared" si="300"/>
        <v>0</v>
      </c>
      <c r="K1034" s="403" t="s">
        <v>5588</v>
      </c>
      <c r="L1034" s="42"/>
      <c r="M1034" s="184" t="s">
        <v>5</v>
      </c>
      <c r="N1034" s="185" t="s">
        <v>45</v>
      </c>
      <c r="O1034" s="43"/>
      <c r="P1034" s="186">
        <f t="shared" si="301"/>
        <v>0</v>
      </c>
      <c r="Q1034" s="186">
        <v>0</v>
      </c>
      <c r="R1034" s="186">
        <f t="shared" si="302"/>
        <v>0</v>
      </c>
      <c r="S1034" s="186">
        <v>0</v>
      </c>
      <c r="T1034" s="187">
        <f t="shared" si="303"/>
        <v>0</v>
      </c>
      <c r="AR1034" s="25" t="s">
        <v>337</v>
      </c>
      <c r="AT1034" s="25" t="s">
        <v>287</v>
      </c>
      <c r="AU1034" s="25" t="s">
        <v>291</v>
      </c>
      <c r="AY1034" s="25" t="s">
        <v>285</v>
      </c>
      <c r="BE1034" s="188">
        <f t="shared" si="304"/>
        <v>0</v>
      </c>
      <c r="BF1034" s="188">
        <f t="shared" si="305"/>
        <v>0</v>
      </c>
      <c r="BG1034" s="188">
        <f t="shared" si="306"/>
        <v>0</v>
      </c>
      <c r="BH1034" s="188">
        <f t="shared" si="307"/>
        <v>0</v>
      </c>
      <c r="BI1034" s="188">
        <f t="shared" si="308"/>
        <v>0</v>
      </c>
      <c r="BJ1034" s="25" t="s">
        <v>82</v>
      </c>
      <c r="BK1034" s="188">
        <f t="shared" si="309"/>
        <v>0</v>
      </c>
      <c r="BL1034" s="25" t="s">
        <v>337</v>
      </c>
      <c r="BM1034" s="25" t="s">
        <v>2849</v>
      </c>
    </row>
    <row r="1035" spans="2:65" s="1" customFormat="1" ht="20.399999999999999" customHeight="1">
      <c r="B1035" s="176"/>
      <c r="C1035" s="177" t="s">
        <v>2850</v>
      </c>
      <c r="D1035" s="177" t="s">
        <v>287</v>
      </c>
      <c r="E1035" s="178" t="s">
        <v>2851</v>
      </c>
      <c r="F1035" s="179" t="s">
        <v>2852</v>
      </c>
      <c r="G1035" s="180" t="s">
        <v>494</v>
      </c>
      <c r="H1035" s="181">
        <v>1</v>
      </c>
      <c r="I1035" s="182"/>
      <c r="J1035" s="183">
        <f t="shared" si="300"/>
        <v>0</v>
      </c>
      <c r="K1035" s="403" t="s">
        <v>5588</v>
      </c>
      <c r="L1035" s="42"/>
      <c r="M1035" s="184" t="s">
        <v>5</v>
      </c>
      <c r="N1035" s="185" t="s">
        <v>45</v>
      </c>
      <c r="O1035" s="43"/>
      <c r="P1035" s="186">
        <f t="shared" si="301"/>
        <v>0</v>
      </c>
      <c r="Q1035" s="186">
        <v>0</v>
      </c>
      <c r="R1035" s="186">
        <f t="shared" si="302"/>
        <v>0</v>
      </c>
      <c r="S1035" s="186">
        <v>0</v>
      </c>
      <c r="T1035" s="187">
        <f t="shared" si="303"/>
        <v>0</v>
      </c>
      <c r="AR1035" s="25" t="s">
        <v>337</v>
      </c>
      <c r="AT1035" s="25" t="s">
        <v>287</v>
      </c>
      <c r="AU1035" s="25" t="s">
        <v>291</v>
      </c>
      <c r="AY1035" s="25" t="s">
        <v>285</v>
      </c>
      <c r="BE1035" s="188">
        <f t="shared" si="304"/>
        <v>0</v>
      </c>
      <c r="BF1035" s="188">
        <f t="shared" si="305"/>
        <v>0</v>
      </c>
      <c r="BG1035" s="188">
        <f t="shared" si="306"/>
        <v>0</v>
      </c>
      <c r="BH1035" s="188">
        <f t="shared" si="307"/>
        <v>0</v>
      </c>
      <c r="BI1035" s="188">
        <f t="shared" si="308"/>
        <v>0</v>
      </c>
      <c r="BJ1035" s="25" t="s">
        <v>82</v>
      </c>
      <c r="BK1035" s="188">
        <f t="shared" si="309"/>
        <v>0</v>
      </c>
      <c r="BL1035" s="25" t="s">
        <v>337</v>
      </c>
      <c r="BM1035" s="25" t="s">
        <v>2853</v>
      </c>
    </row>
    <row r="1036" spans="2:65" s="1" customFormat="1" ht="20.399999999999999" customHeight="1">
      <c r="B1036" s="176"/>
      <c r="C1036" s="177" t="s">
        <v>2854</v>
      </c>
      <c r="D1036" s="177" t="s">
        <v>287</v>
      </c>
      <c r="E1036" s="178" t="s">
        <v>2855</v>
      </c>
      <c r="F1036" s="179" t="s">
        <v>2856</v>
      </c>
      <c r="G1036" s="180" t="s">
        <v>494</v>
      </c>
      <c r="H1036" s="181">
        <v>1</v>
      </c>
      <c r="I1036" s="182"/>
      <c r="J1036" s="183">
        <f t="shared" si="300"/>
        <v>0</v>
      </c>
      <c r="K1036" s="403" t="s">
        <v>5588</v>
      </c>
      <c r="L1036" s="42"/>
      <c r="M1036" s="184" t="s">
        <v>5</v>
      </c>
      <c r="N1036" s="185" t="s">
        <v>45</v>
      </c>
      <c r="O1036" s="43"/>
      <c r="P1036" s="186">
        <f t="shared" si="301"/>
        <v>0</v>
      </c>
      <c r="Q1036" s="186">
        <v>0</v>
      </c>
      <c r="R1036" s="186">
        <f t="shared" si="302"/>
        <v>0</v>
      </c>
      <c r="S1036" s="186">
        <v>0</v>
      </c>
      <c r="T1036" s="187">
        <f t="shared" si="303"/>
        <v>0</v>
      </c>
      <c r="AR1036" s="25" t="s">
        <v>337</v>
      </c>
      <c r="AT1036" s="25" t="s">
        <v>287</v>
      </c>
      <c r="AU1036" s="25" t="s">
        <v>291</v>
      </c>
      <c r="AY1036" s="25" t="s">
        <v>285</v>
      </c>
      <c r="BE1036" s="188">
        <f t="shared" si="304"/>
        <v>0</v>
      </c>
      <c r="BF1036" s="188">
        <f t="shared" si="305"/>
        <v>0</v>
      </c>
      <c r="BG1036" s="188">
        <f t="shared" si="306"/>
        <v>0</v>
      </c>
      <c r="BH1036" s="188">
        <f t="shared" si="307"/>
        <v>0</v>
      </c>
      <c r="BI1036" s="188">
        <f t="shared" si="308"/>
        <v>0</v>
      </c>
      <c r="BJ1036" s="25" t="s">
        <v>82</v>
      </c>
      <c r="BK1036" s="188">
        <f t="shared" si="309"/>
        <v>0</v>
      </c>
      <c r="BL1036" s="25" t="s">
        <v>337</v>
      </c>
      <c r="BM1036" s="25" t="s">
        <v>2857</v>
      </c>
    </row>
    <row r="1037" spans="2:65" s="1" customFormat="1" ht="20.399999999999999" customHeight="1">
      <c r="B1037" s="176"/>
      <c r="C1037" s="177" t="s">
        <v>2858</v>
      </c>
      <c r="D1037" s="177" t="s">
        <v>287</v>
      </c>
      <c r="E1037" s="178" t="s">
        <v>2859</v>
      </c>
      <c r="F1037" s="179" t="s">
        <v>2860</v>
      </c>
      <c r="G1037" s="180" t="s">
        <v>494</v>
      </c>
      <c r="H1037" s="181">
        <v>1</v>
      </c>
      <c r="I1037" s="182"/>
      <c r="J1037" s="183">
        <f t="shared" si="300"/>
        <v>0</v>
      </c>
      <c r="K1037" s="403" t="s">
        <v>5588</v>
      </c>
      <c r="L1037" s="42"/>
      <c r="M1037" s="184" t="s">
        <v>5</v>
      </c>
      <c r="N1037" s="185" t="s">
        <v>45</v>
      </c>
      <c r="O1037" s="43"/>
      <c r="P1037" s="186">
        <f t="shared" si="301"/>
        <v>0</v>
      </c>
      <c r="Q1037" s="186">
        <v>0</v>
      </c>
      <c r="R1037" s="186">
        <f t="shared" si="302"/>
        <v>0</v>
      </c>
      <c r="S1037" s="186">
        <v>0</v>
      </c>
      <c r="T1037" s="187">
        <f t="shared" si="303"/>
        <v>0</v>
      </c>
      <c r="AR1037" s="25" t="s">
        <v>337</v>
      </c>
      <c r="AT1037" s="25" t="s">
        <v>287</v>
      </c>
      <c r="AU1037" s="25" t="s">
        <v>291</v>
      </c>
      <c r="AY1037" s="25" t="s">
        <v>285</v>
      </c>
      <c r="BE1037" s="188">
        <f t="shared" si="304"/>
        <v>0</v>
      </c>
      <c r="BF1037" s="188">
        <f t="shared" si="305"/>
        <v>0</v>
      </c>
      <c r="BG1037" s="188">
        <f t="shared" si="306"/>
        <v>0</v>
      </c>
      <c r="BH1037" s="188">
        <f t="shared" si="307"/>
        <v>0</v>
      </c>
      <c r="BI1037" s="188">
        <f t="shared" si="308"/>
        <v>0</v>
      </c>
      <c r="BJ1037" s="25" t="s">
        <v>82</v>
      </c>
      <c r="BK1037" s="188">
        <f t="shared" si="309"/>
        <v>0</v>
      </c>
      <c r="BL1037" s="25" t="s">
        <v>337</v>
      </c>
      <c r="BM1037" s="25" t="s">
        <v>2861</v>
      </c>
    </row>
    <row r="1038" spans="2:65" s="1" customFormat="1" ht="20.399999999999999" customHeight="1">
      <c r="B1038" s="176"/>
      <c r="C1038" s="177" t="s">
        <v>2862</v>
      </c>
      <c r="D1038" s="177" t="s">
        <v>287</v>
      </c>
      <c r="E1038" s="178" t="s">
        <v>2863</v>
      </c>
      <c r="F1038" s="179" t="s">
        <v>2864</v>
      </c>
      <c r="G1038" s="180" t="s">
        <v>494</v>
      </c>
      <c r="H1038" s="181">
        <v>1</v>
      </c>
      <c r="I1038" s="182"/>
      <c r="J1038" s="183">
        <f t="shared" ref="J1038:J1057" si="310">ROUND(I1038*H1038,2)</f>
        <v>0</v>
      </c>
      <c r="K1038" s="403" t="s">
        <v>5588</v>
      </c>
      <c r="L1038" s="42"/>
      <c r="M1038" s="184" t="s">
        <v>5</v>
      </c>
      <c r="N1038" s="185" t="s">
        <v>45</v>
      </c>
      <c r="O1038" s="43"/>
      <c r="P1038" s="186">
        <f t="shared" ref="P1038:P1057" si="311">O1038*H1038</f>
        <v>0</v>
      </c>
      <c r="Q1038" s="186">
        <v>0</v>
      </c>
      <c r="R1038" s="186">
        <f t="shared" ref="R1038:R1057" si="312">Q1038*H1038</f>
        <v>0</v>
      </c>
      <c r="S1038" s="186">
        <v>0</v>
      </c>
      <c r="T1038" s="187">
        <f t="shared" ref="T1038:T1057" si="313">S1038*H1038</f>
        <v>0</v>
      </c>
      <c r="AR1038" s="25" t="s">
        <v>337</v>
      </c>
      <c r="AT1038" s="25" t="s">
        <v>287</v>
      </c>
      <c r="AU1038" s="25" t="s">
        <v>291</v>
      </c>
      <c r="AY1038" s="25" t="s">
        <v>285</v>
      </c>
      <c r="BE1038" s="188">
        <f t="shared" ref="BE1038:BE1057" si="314">IF(N1038="základní",J1038,0)</f>
        <v>0</v>
      </c>
      <c r="BF1038" s="188">
        <f t="shared" ref="BF1038:BF1057" si="315">IF(N1038="snížená",J1038,0)</f>
        <v>0</v>
      </c>
      <c r="BG1038" s="188">
        <f t="shared" ref="BG1038:BG1057" si="316">IF(N1038="zákl. přenesená",J1038,0)</f>
        <v>0</v>
      </c>
      <c r="BH1038" s="188">
        <f t="shared" ref="BH1038:BH1057" si="317">IF(N1038="sníž. přenesená",J1038,0)</f>
        <v>0</v>
      </c>
      <c r="BI1038" s="188">
        <f t="shared" ref="BI1038:BI1057" si="318">IF(N1038="nulová",J1038,0)</f>
        <v>0</v>
      </c>
      <c r="BJ1038" s="25" t="s">
        <v>82</v>
      </c>
      <c r="BK1038" s="188">
        <f t="shared" ref="BK1038:BK1057" si="319">ROUND(I1038*H1038,2)</f>
        <v>0</v>
      </c>
      <c r="BL1038" s="25" t="s">
        <v>337</v>
      </c>
      <c r="BM1038" s="25" t="s">
        <v>2865</v>
      </c>
    </row>
    <row r="1039" spans="2:65" s="1" customFormat="1" ht="20.399999999999999" customHeight="1">
      <c r="B1039" s="176"/>
      <c r="C1039" s="177" t="s">
        <v>2866</v>
      </c>
      <c r="D1039" s="177" t="s">
        <v>287</v>
      </c>
      <c r="E1039" s="178" t="s">
        <v>2867</v>
      </c>
      <c r="F1039" s="179" t="s">
        <v>2868</v>
      </c>
      <c r="G1039" s="180" t="s">
        <v>494</v>
      </c>
      <c r="H1039" s="181">
        <v>1</v>
      </c>
      <c r="I1039" s="182"/>
      <c r="J1039" s="183">
        <f t="shared" si="310"/>
        <v>0</v>
      </c>
      <c r="K1039" s="403" t="s">
        <v>5588</v>
      </c>
      <c r="L1039" s="42"/>
      <c r="M1039" s="184" t="s">
        <v>5</v>
      </c>
      <c r="N1039" s="185" t="s">
        <v>45</v>
      </c>
      <c r="O1039" s="43"/>
      <c r="P1039" s="186">
        <f t="shared" si="311"/>
        <v>0</v>
      </c>
      <c r="Q1039" s="186">
        <v>0</v>
      </c>
      <c r="R1039" s="186">
        <f t="shared" si="312"/>
        <v>0</v>
      </c>
      <c r="S1039" s="186">
        <v>0</v>
      </c>
      <c r="T1039" s="187">
        <f t="shared" si="313"/>
        <v>0</v>
      </c>
      <c r="AR1039" s="25" t="s">
        <v>337</v>
      </c>
      <c r="AT1039" s="25" t="s">
        <v>287</v>
      </c>
      <c r="AU1039" s="25" t="s">
        <v>291</v>
      </c>
      <c r="AY1039" s="25" t="s">
        <v>285</v>
      </c>
      <c r="BE1039" s="188">
        <f t="shared" si="314"/>
        <v>0</v>
      </c>
      <c r="BF1039" s="188">
        <f t="shared" si="315"/>
        <v>0</v>
      </c>
      <c r="BG1039" s="188">
        <f t="shared" si="316"/>
        <v>0</v>
      </c>
      <c r="BH1039" s="188">
        <f t="shared" si="317"/>
        <v>0</v>
      </c>
      <c r="BI1039" s="188">
        <f t="shared" si="318"/>
        <v>0</v>
      </c>
      <c r="BJ1039" s="25" t="s">
        <v>82</v>
      </c>
      <c r="BK1039" s="188">
        <f t="shared" si="319"/>
        <v>0</v>
      </c>
      <c r="BL1039" s="25" t="s">
        <v>337</v>
      </c>
      <c r="BM1039" s="25" t="s">
        <v>2869</v>
      </c>
    </row>
    <row r="1040" spans="2:65" s="1" customFormat="1" ht="20.399999999999999" customHeight="1">
      <c r="B1040" s="176"/>
      <c r="C1040" s="177" t="s">
        <v>2870</v>
      </c>
      <c r="D1040" s="177" t="s">
        <v>287</v>
      </c>
      <c r="E1040" s="178" t="s">
        <v>2871</v>
      </c>
      <c r="F1040" s="179" t="s">
        <v>2872</v>
      </c>
      <c r="G1040" s="180" t="s">
        <v>494</v>
      </c>
      <c r="H1040" s="181">
        <v>1</v>
      </c>
      <c r="I1040" s="182"/>
      <c r="J1040" s="183">
        <f t="shared" si="310"/>
        <v>0</v>
      </c>
      <c r="K1040" s="403" t="s">
        <v>5588</v>
      </c>
      <c r="L1040" s="42"/>
      <c r="M1040" s="184" t="s">
        <v>5</v>
      </c>
      <c r="N1040" s="185" t="s">
        <v>45</v>
      </c>
      <c r="O1040" s="43"/>
      <c r="P1040" s="186">
        <f t="shared" si="311"/>
        <v>0</v>
      </c>
      <c r="Q1040" s="186">
        <v>0</v>
      </c>
      <c r="R1040" s="186">
        <f t="shared" si="312"/>
        <v>0</v>
      </c>
      <c r="S1040" s="186">
        <v>0</v>
      </c>
      <c r="T1040" s="187">
        <f t="shared" si="313"/>
        <v>0</v>
      </c>
      <c r="AR1040" s="25" t="s">
        <v>337</v>
      </c>
      <c r="AT1040" s="25" t="s">
        <v>287</v>
      </c>
      <c r="AU1040" s="25" t="s">
        <v>291</v>
      </c>
      <c r="AY1040" s="25" t="s">
        <v>285</v>
      </c>
      <c r="BE1040" s="188">
        <f t="shared" si="314"/>
        <v>0</v>
      </c>
      <c r="BF1040" s="188">
        <f t="shared" si="315"/>
        <v>0</v>
      </c>
      <c r="BG1040" s="188">
        <f t="shared" si="316"/>
        <v>0</v>
      </c>
      <c r="BH1040" s="188">
        <f t="shared" si="317"/>
        <v>0</v>
      </c>
      <c r="BI1040" s="188">
        <f t="shared" si="318"/>
        <v>0</v>
      </c>
      <c r="BJ1040" s="25" t="s">
        <v>82</v>
      </c>
      <c r="BK1040" s="188">
        <f t="shared" si="319"/>
        <v>0</v>
      </c>
      <c r="BL1040" s="25" t="s">
        <v>337</v>
      </c>
      <c r="BM1040" s="25" t="s">
        <v>2873</v>
      </c>
    </row>
    <row r="1041" spans="2:65" s="1" customFormat="1" ht="20.399999999999999" customHeight="1">
      <c r="B1041" s="176"/>
      <c r="C1041" s="177" t="s">
        <v>2874</v>
      </c>
      <c r="D1041" s="177" t="s">
        <v>287</v>
      </c>
      <c r="E1041" s="178" t="s">
        <v>2875</v>
      </c>
      <c r="F1041" s="179" t="s">
        <v>2876</v>
      </c>
      <c r="G1041" s="180" t="s">
        <v>494</v>
      </c>
      <c r="H1041" s="181">
        <v>26</v>
      </c>
      <c r="I1041" s="182"/>
      <c r="J1041" s="183">
        <f t="shared" si="310"/>
        <v>0</v>
      </c>
      <c r="K1041" s="403" t="s">
        <v>5588</v>
      </c>
      <c r="L1041" s="42"/>
      <c r="M1041" s="184" t="s">
        <v>5</v>
      </c>
      <c r="N1041" s="185" t="s">
        <v>45</v>
      </c>
      <c r="O1041" s="43"/>
      <c r="P1041" s="186">
        <f t="shared" si="311"/>
        <v>0</v>
      </c>
      <c r="Q1041" s="186">
        <v>0</v>
      </c>
      <c r="R1041" s="186">
        <f t="shared" si="312"/>
        <v>0</v>
      </c>
      <c r="S1041" s="186">
        <v>0</v>
      </c>
      <c r="T1041" s="187">
        <f t="shared" si="313"/>
        <v>0</v>
      </c>
      <c r="AR1041" s="25" t="s">
        <v>337</v>
      </c>
      <c r="AT1041" s="25" t="s">
        <v>287</v>
      </c>
      <c r="AU1041" s="25" t="s">
        <v>291</v>
      </c>
      <c r="AY1041" s="25" t="s">
        <v>285</v>
      </c>
      <c r="BE1041" s="188">
        <f t="shared" si="314"/>
        <v>0</v>
      </c>
      <c r="BF1041" s="188">
        <f t="shared" si="315"/>
        <v>0</v>
      </c>
      <c r="BG1041" s="188">
        <f t="shared" si="316"/>
        <v>0</v>
      </c>
      <c r="BH1041" s="188">
        <f t="shared" si="317"/>
        <v>0</v>
      </c>
      <c r="BI1041" s="188">
        <f t="shared" si="318"/>
        <v>0</v>
      </c>
      <c r="BJ1041" s="25" t="s">
        <v>82</v>
      </c>
      <c r="BK1041" s="188">
        <f t="shared" si="319"/>
        <v>0</v>
      </c>
      <c r="BL1041" s="25" t="s">
        <v>337</v>
      </c>
      <c r="BM1041" s="25" t="s">
        <v>2877</v>
      </c>
    </row>
    <row r="1042" spans="2:65" s="1" customFormat="1" ht="20.399999999999999" customHeight="1">
      <c r="B1042" s="176"/>
      <c r="C1042" s="177" t="s">
        <v>2878</v>
      </c>
      <c r="D1042" s="177" t="s">
        <v>287</v>
      </c>
      <c r="E1042" s="178" t="s">
        <v>2879</v>
      </c>
      <c r="F1042" s="179" t="s">
        <v>2880</v>
      </c>
      <c r="G1042" s="180" t="s">
        <v>494</v>
      </c>
      <c r="H1042" s="181">
        <v>26</v>
      </c>
      <c r="I1042" s="182"/>
      <c r="J1042" s="183">
        <f t="shared" si="310"/>
        <v>0</v>
      </c>
      <c r="K1042" s="403" t="s">
        <v>5588</v>
      </c>
      <c r="L1042" s="42"/>
      <c r="M1042" s="184" t="s">
        <v>5</v>
      </c>
      <c r="N1042" s="185" t="s">
        <v>45</v>
      </c>
      <c r="O1042" s="43"/>
      <c r="P1042" s="186">
        <f t="shared" si="311"/>
        <v>0</v>
      </c>
      <c r="Q1042" s="186">
        <v>0</v>
      </c>
      <c r="R1042" s="186">
        <f t="shared" si="312"/>
        <v>0</v>
      </c>
      <c r="S1042" s="186">
        <v>0</v>
      </c>
      <c r="T1042" s="187">
        <f t="shared" si="313"/>
        <v>0</v>
      </c>
      <c r="AR1042" s="25" t="s">
        <v>337</v>
      </c>
      <c r="AT1042" s="25" t="s">
        <v>287</v>
      </c>
      <c r="AU1042" s="25" t="s">
        <v>291</v>
      </c>
      <c r="AY1042" s="25" t="s">
        <v>285</v>
      </c>
      <c r="BE1042" s="188">
        <f t="shared" si="314"/>
        <v>0</v>
      </c>
      <c r="BF1042" s="188">
        <f t="shared" si="315"/>
        <v>0</v>
      </c>
      <c r="BG1042" s="188">
        <f t="shared" si="316"/>
        <v>0</v>
      </c>
      <c r="BH1042" s="188">
        <f t="shared" si="317"/>
        <v>0</v>
      </c>
      <c r="BI1042" s="188">
        <f t="shared" si="318"/>
        <v>0</v>
      </c>
      <c r="BJ1042" s="25" t="s">
        <v>82</v>
      </c>
      <c r="BK1042" s="188">
        <f t="shared" si="319"/>
        <v>0</v>
      </c>
      <c r="BL1042" s="25" t="s">
        <v>337</v>
      </c>
      <c r="BM1042" s="25" t="s">
        <v>2881</v>
      </c>
    </row>
    <row r="1043" spans="2:65" s="1" customFormat="1" ht="20.399999999999999" customHeight="1">
      <c r="B1043" s="176"/>
      <c r="C1043" s="177" t="s">
        <v>2882</v>
      </c>
      <c r="D1043" s="177" t="s">
        <v>287</v>
      </c>
      <c r="E1043" s="178" t="s">
        <v>2883</v>
      </c>
      <c r="F1043" s="179" t="s">
        <v>2884</v>
      </c>
      <c r="G1043" s="180" t="s">
        <v>494</v>
      </c>
      <c r="H1043" s="181">
        <v>4</v>
      </c>
      <c r="I1043" s="182"/>
      <c r="J1043" s="183">
        <f t="shared" si="310"/>
        <v>0</v>
      </c>
      <c r="K1043" s="403" t="s">
        <v>5588</v>
      </c>
      <c r="L1043" s="42"/>
      <c r="M1043" s="184" t="s">
        <v>5</v>
      </c>
      <c r="N1043" s="185" t="s">
        <v>45</v>
      </c>
      <c r="O1043" s="43"/>
      <c r="P1043" s="186">
        <f t="shared" si="311"/>
        <v>0</v>
      </c>
      <c r="Q1043" s="186">
        <v>0</v>
      </c>
      <c r="R1043" s="186">
        <f t="shared" si="312"/>
        <v>0</v>
      </c>
      <c r="S1043" s="186">
        <v>0</v>
      </c>
      <c r="T1043" s="187">
        <f t="shared" si="313"/>
        <v>0</v>
      </c>
      <c r="AR1043" s="25" t="s">
        <v>337</v>
      </c>
      <c r="AT1043" s="25" t="s">
        <v>287</v>
      </c>
      <c r="AU1043" s="25" t="s">
        <v>291</v>
      </c>
      <c r="AY1043" s="25" t="s">
        <v>285</v>
      </c>
      <c r="BE1043" s="188">
        <f t="shared" si="314"/>
        <v>0</v>
      </c>
      <c r="BF1043" s="188">
        <f t="shared" si="315"/>
        <v>0</v>
      </c>
      <c r="BG1043" s="188">
        <f t="shared" si="316"/>
        <v>0</v>
      </c>
      <c r="BH1043" s="188">
        <f t="shared" si="317"/>
        <v>0</v>
      </c>
      <c r="BI1043" s="188">
        <f t="shared" si="318"/>
        <v>0</v>
      </c>
      <c r="BJ1043" s="25" t="s">
        <v>82</v>
      </c>
      <c r="BK1043" s="188">
        <f t="shared" si="319"/>
        <v>0</v>
      </c>
      <c r="BL1043" s="25" t="s">
        <v>337</v>
      </c>
      <c r="BM1043" s="25" t="s">
        <v>2885</v>
      </c>
    </row>
    <row r="1044" spans="2:65" s="1" customFormat="1" ht="20.399999999999999" customHeight="1">
      <c r="B1044" s="176"/>
      <c r="C1044" s="177" t="s">
        <v>2886</v>
      </c>
      <c r="D1044" s="177" t="s">
        <v>287</v>
      </c>
      <c r="E1044" s="178" t="s">
        <v>2887</v>
      </c>
      <c r="F1044" s="179" t="s">
        <v>2888</v>
      </c>
      <c r="G1044" s="180" t="s">
        <v>494</v>
      </c>
      <c r="H1044" s="181">
        <v>4</v>
      </c>
      <c r="I1044" s="182"/>
      <c r="J1044" s="183">
        <f t="shared" si="310"/>
        <v>0</v>
      </c>
      <c r="K1044" s="403" t="s">
        <v>5588</v>
      </c>
      <c r="L1044" s="42"/>
      <c r="M1044" s="184" t="s">
        <v>5</v>
      </c>
      <c r="N1044" s="185" t="s">
        <v>45</v>
      </c>
      <c r="O1044" s="43"/>
      <c r="P1044" s="186">
        <f t="shared" si="311"/>
        <v>0</v>
      </c>
      <c r="Q1044" s="186">
        <v>0</v>
      </c>
      <c r="R1044" s="186">
        <f t="shared" si="312"/>
        <v>0</v>
      </c>
      <c r="S1044" s="186">
        <v>0</v>
      </c>
      <c r="T1044" s="187">
        <f t="shared" si="313"/>
        <v>0</v>
      </c>
      <c r="AR1044" s="25" t="s">
        <v>337</v>
      </c>
      <c r="AT1044" s="25" t="s">
        <v>287</v>
      </c>
      <c r="AU1044" s="25" t="s">
        <v>291</v>
      </c>
      <c r="AY1044" s="25" t="s">
        <v>285</v>
      </c>
      <c r="BE1044" s="188">
        <f t="shared" si="314"/>
        <v>0</v>
      </c>
      <c r="BF1044" s="188">
        <f t="shared" si="315"/>
        <v>0</v>
      </c>
      <c r="BG1044" s="188">
        <f t="shared" si="316"/>
        <v>0</v>
      </c>
      <c r="BH1044" s="188">
        <f t="shared" si="317"/>
        <v>0</v>
      </c>
      <c r="BI1044" s="188">
        <f t="shared" si="318"/>
        <v>0</v>
      </c>
      <c r="BJ1044" s="25" t="s">
        <v>82</v>
      </c>
      <c r="BK1044" s="188">
        <f t="shared" si="319"/>
        <v>0</v>
      </c>
      <c r="BL1044" s="25" t="s">
        <v>337</v>
      </c>
      <c r="BM1044" s="25" t="s">
        <v>2889</v>
      </c>
    </row>
    <row r="1045" spans="2:65" s="1" customFormat="1" ht="20.399999999999999" customHeight="1">
      <c r="B1045" s="176"/>
      <c r="C1045" s="177" t="s">
        <v>2890</v>
      </c>
      <c r="D1045" s="177" t="s">
        <v>287</v>
      </c>
      <c r="E1045" s="178" t="s">
        <v>2891</v>
      </c>
      <c r="F1045" s="179" t="s">
        <v>2892</v>
      </c>
      <c r="G1045" s="180" t="s">
        <v>494</v>
      </c>
      <c r="H1045" s="181">
        <v>1</v>
      </c>
      <c r="I1045" s="182"/>
      <c r="J1045" s="183">
        <f t="shared" si="310"/>
        <v>0</v>
      </c>
      <c r="K1045" s="403" t="s">
        <v>5588</v>
      </c>
      <c r="L1045" s="42"/>
      <c r="M1045" s="184" t="s">
        <v>5</v>
      </c>
      <c r="N1045" s="185" t="s">
        <v>45</v>
      </c>
      <c r="O1045" s="43"/>
      <c r="P1045" s="186">
        <f t="shared" si="311"/>
        <v>0</v>
      </c>
      <c r="Q1045" s="186">
        <v>0</v>
      </c>
      <c r="R1045" s="186">
        <f t="shared" si="312"/>
        <v>0</v>
      </c>
      <c r="S1045" s="186">
        <v>0</v>
      </c>
      <c r="T1045" s="187">
        <f t="shared" si="313"/>
        <v>0</v>
      </c>
      <c r="AR1045" s="25" t="s">
        <v>337</v>
      </c>
      <c r="AT1045" s="25" t="s">
        <v>287</v>
      </c>
      <c r="AU1045" s="25" t="s">
        <v>291</v>
      </c>
      <c r="AY1045" s="25" t="s">
        <v>285</v>
      </c>
      <c r="BE1045" s="188">
        <f t="shared" si="314"/>
        <v>0</v>
      </c>
      <c r="BF1045" s="188">
        <f t="shared" si="315"/>
        <v>0</v>
      </c>
      <c r="BG1045" s="188">
        <f t="shared" si="316"/>
        <v>0</v>
      </c>
      <c r="BH1045" s="188">
        <f t="shared" si="317"/>
        <v>0</v>
      </c>
      <c r="BI1045" s="188">
        <f t="shared" si="318"/>
        <v>0</v>
      </c>
      <c r="BJ1045" s="25" t="s">
        <v>82</v>
      </c>
      <c r="BK1045" s="188">
        <f t="shared" si="319"/>
        <v>0</v>
      </c>
      <c r="BL1045" s="25" t="s">
        <v>337</v>
      </c>
      <c r="BM1045" s="25" t="s">
        <v>2893</v>
      </c>
    </row>
    <row r="1046" spans="2:65" s="1" customFormat="1" ht="20.399999999999999" customHeight="1">
      <c r="B1046" s="176"/>
      <c r="C1046" s="177" t="s">
        <v>2894</v>
      </c>
      <c r="D1046" s="177" t="s">
        <v>287</v>
      </c>
      <c r="E1046" s="178" t="s">
        <v>2895</v>
      </c>
      <c r="F1046" s="179" t="s">
        <v>2896</v>
      </c>
      <c r="G1046" s="180" t="s">
        <v>494</v>
      </c>
      <c r="H1046" s="181">
        <v>2</v>
      </c>
      <c r="I1046" s="182"/>
      <c r="J1046" s="183">
        <f t="shared" si="310"/>
        <v>0</v>
      </c>
      <c r="K1046" s="403" t="s">
        <v>5588</v>
      </c>
      <c r="L1046" s="42"/>
      <c r="M1046" s="184" t="s">
        <v>5</v>
      </c>
      <c r="N1046" s="185" t="s">
        <v>45</v>
      </c>
      <c r="O1046" s="43"/>
      <c r="P1046" s="186">
        <f t="shared" si="311"/>
        <v>0</v>
      </c>
      <c r="Q1046" s="186">
        <v>0</v>
      </c>
      <c r="R1046" s="186">
        <f t="shared" si="312"/>
        <v>0</v>
      </c>
      <c r="S1046" s="186">
        <v>0</v>
      </c>
      <c r="T1046" s="187">
        <f t="shared" si="313"/>
        <v>0</v>
      </c>
      <c r="AR1046" s="25" t="s">
        <v>337</v>
      </c>
      <c r="AT1046" s="25" t="s">
        <v>287</v>
      </c>
      <c r="AU1046" s="25" t="s">
        <v>291</v>
      </c>
      <c r="AY1046" s="25" t="s">
        <v>285</v>
      </c>
      <c r="BE1046" s="188">
        <f t="shared" si="314"/>
        <v>0</v>
      </c>
      <c r="BF1046" s="188">
        <f t="shared" si="315"/>
        <v>0</v>
      </c>
      <c r="BG1046" s="188">
        <f t="shared" si="316"/>
        <v>0</v>
      </c>
      <c r="BH1046" s="188">
        <f t="shared" si="317"/>
        <v>0</v>
      </c>
      <c r="BI1046" s="188">
        <f t="shared" si="318"/>
        <v>0</v>
      </c>
      <c r="BJ1046" s="25" t="s">
        <v>82</v>
      </c>
      <c r="BK1046" s="188">
        <f t="shared" si="319"/>
        <v>0</v>
      </c>
      <c r="BL1046" s="25" t="s">
        <v>337</v>
      </c>
      <c r="BM1046" s="25" t="s">
        <v>2897</v>
      </c>
    </row>
    <row r="1047" spans="2:65" s="1" customFormat="1" ht="20.399999999999999" customHeight="1">
      <c r="B1047" s="176"/>
      <c r="C1047" s="177" t="s">
        <v>2898</v>
      </c>
      <c r="D1047" s="177" t="s">
        <v>287</v>
      </c>
      <c r="E1047" s="178" t="s">
        <v>2899</v>
      </c>
      <c r="F1047" s="179" t="s">
        <v>2900</v>
      </c>
      <c r="G1047" s="180" t="s">
        <v>494</v>
      </c>
      <c r="H1047" s="181">
        <v>1</v>
      </c>
      <c r="I1047" s="182"/>
      <c r="J1047" s="183">
        <f t="shared" si="310"/>
        <v>0</v>
      </c>
      <c r="K1047" s="403" t="s">
        <v>5588</v>
      </c>
      <c r="L1047" s="42"/>
      <c r="M1047" s="184" t="s">
        <v>5</v>
      </c>
      <c r="N1047" s="185" t="s">
        <v>45</v>
      </c>
      <c r="O1047" s="43"/>
      <c r="P1047" s="186">
        <f t="shared" si="311"/>
        <v>0</v>
      </c>
      <c r="Q1047" s="186">
        <v>0</v>
      </c>
      <c r="R1047" s="186">
        <f t="shared" si="312"/>
        <v>0</v>
      </c>
      <c r="S1047" s="186">
        <v>0</v>
      </c>
      <c r="T1047" s="187">
        <f t="shared" si="313"/>
        <v>0</v>
      </c>
      <c r="AR1047" s="25" t="s">
        <v>337</v>
      </c>
      <c r="AT1047" s="25" t="s">
        <v>287</v>
      </c>
      <c r="AU1047" s="25" t="s">
        <v>291</v>
      </c>
      <c r="AY1047" s="25" t="s">
        <v>285</v>
      </c>
      <c r="BE1047" s="188">
        <f t="shared" si="314"/>
        <v>0</v>
      </c>
      <c r="BF1047" s="188">
        <f t="shared" si="315"/>
        <v>0</v>
      </c>
      <c r="BG1047" s="188">
        <f t="shared" si="316"/>
        <v>0</v>
      </c>
      <c r="BH1047" s="188">
        <f t="shared" si="317"/>
        <v>0</v>
      </c>
      <c r="BI1047" s="188">
        <f t="shared" si="318"/>
        <v>0</v>
      </c>
      <c r="BJ1047" s="25" t="s">
        <v>82</v>
      </c>
      <c r="BK1047" s="188">
        <f t="shared" si="319"/>
        <v>0</v>
      </c>
      <c r="BL1047" s="25" t="s">
        <v>337</v>
      </c>
      <c r="BM1047" s="25" t="s">
        <v>2901</v>
      </c>
    </row>
    <row r="1048" spans="2:65" s="1" customFormat="1" ht="20.399999999999999" customHeight="1">
      <c r="B1048" s="176"/>
      <c r="C1048" s="177" t="s">
        <v>2902</v>
      </c>
      <c r="D1048" s="177" t="s">
        <v>287</v>
      </c>
      <c r="E1048" s="178" t="s">
        <v>2903</v>
      </c>
      <c r="F1048" s="179" t="s">
        <v>2904</v>
      </c>
      <c r="G1048" s="180" t="s">
        <v>494</v>
      </c>
      <c r="H1048" s="181">
        <v>1</v>
      </c>
      <c r="I1048" s="182"/>
      <c r="J1048" s="183">
        <f t="shared" si="310"/>
        <v>0</v>
      </c>
      <c r="K1048" s="403" t="s">
        <v>5588</v>
      </c>
      <c r="L1048" s="42"/>
      <c r="M1048" s="184" t="s">
        <v>5</v>
      </c>
      <c r="N1048" s="185" t="s">
        <v>45</v>
      </c>
      <c r="O1048" s="43"/>
      <c r="P1048" s="186">
        <f t="shared" si="311"/>
        <v>0</v>
      </c>
      <c r="Q1048" s="186">
        <v>0</v>
      </c>
      <c r="R1048" s="186">
        <f t="shared" si="312"/>
        <v>0</v>
      </c>
      <c r="S1048" s="186">
        <v>0</v>
      </c>
      <c r="T1048" s="187">
        <f t="shared" si="313"/>
        <v>0</v>
      </c>
      <c r="AR1048" s="25" t="s">
        <v>337</v>
      </c>
      <c r="AT1048" s="25" t="s">
        <v>287</v>
      </c>
      <c r="AU1048" s="25" t="s">
        <v>291</v>
      </c>
      <c r="AY1048" s="25" t="s">
        <v>285</v>
      </c>
      <c r="BE1048" s="188">
        <f t="shared" si="314"/>
        <v>0</v>
      </c>
      <c r="BF1048" s="188">
        <f t="shared" si="315"/>
        <v>0</v>
      </c>
      <c r="BG1048" s="188">
        <f t="shared" si="316"/>
        <v>0</v>
      </c>
      <c r="BH1048" s="188">
        <f t="shared" si="317"/>
        <v>0</v>
      </c>
      <c r="BI1048" s="188">
        <f t="shared" si="318"/>
        <v>0</v>
      </c>
      <c r="BJ1048" s="25" t="s">
        <v>82</v>
      </c>
      <c r="BK1048" s="188">
        <f t="shared" si="319"/>
        <v>0</v>
      </c>
      <c r="BL1048" s="25" t="s">
        <v>337</v>
      </c>
      <c r="BM1048" s="25" t="s">
        <v>2905</v>
      </c>
    </row>
    <row r="1049" spans="2:65" s="1" customFormat="1" ht="20.399999999999999" customHeight="1">
      <c r="B1049" s="176"/>
      <c r="C1049" s="177" t="s">
        <v>2906</v>
      </c>
      <c r="D1049" s="177" t="s">
        <v>287</v>
      </c>
      <c r="E1049" s="178" t="s">
        <v>2907</v>
      </c>
      <c r="F1049" s="179" t="s">
        <v>2908</v>
      </c>
      <c r="G1049" s="180" t="s">
        <v>494</v>
      </c>
      <c r="H1049" s="181">
        <v>3</v>
      </c>
      <c r="I1049" s="182"/>
      <c r="J1049" s="183">
        <f t="shared" si="310"/>
        <v>0</v>
      </c>
      <c r="K1049" s="403" t="s">
        <v>5588</v>
      </c>
      <c r="L1049" s="42"/>
      <c r="M1049" s="184" t="s">
        <v>5</v>
      </c>
      <c r="N1049" s="185" t="s">
        <v>45</v>
      </c>
      <c r="O1049" s="43"/>
      <c r="P1049" s="186">
        <f t="shared" si="311"/>
        <v>0</v>
      </c>
      <c r="Q1049" s="186">
        <v>0</v>
      </c>
      <c r="R1049" s="186">
        <f t="shared" si="312"/>
        <v>0</v>
      </c>
      <c r="S1049" s="186">
        <v>0</v>
      </c>
      <c r="T1049" s="187">
        <f t="shared" si="313"/>
        <v>0</v>
      </c>
      <c r="AR1049" s="25" t="s">
        <v>337</v>
      </c>
      <c r="AT1049" s="25" t="s">
        <v>287</v>
      </c>
      <c r="AU1049" s="25" t="s">
        <v>291</v>
      </c>
      <c r="AY1049" s="25" t="s">
        <v>285</v>
      </c>
      <c r="BE1049" s="188">
        <f t="shared" si="314"/>
        <v>0</v>
      </c>
      <c r="BF1049" s="188">
        <f t="shared" si="315"/>
        <v>0</v>
      </c>
      <c r="BG1049" s="188">
        <f t="shared" si="316"/>
        <v>0</v>
      </c>
      <c r="BH1049" s="188">
        <f t="shared" si="317"/>
        <v>0</v>
      </c>
      <c r="BI1049" s="188">
        <f t="shared" si="318"/>
        <v>0</v>
      </c>
      <c r="BJ1049" s="25" t="s">
        <v>82</v>
      </c>
      <c r="BK1049" s="188">
        <f t="shared" si="319"/>
        <v>0</v>
      </c>
      <c r="BL1049" s="25" t="s">
        <v>337</v>
      </c>
      <c r="BM1049" s="25" t="s">
        <v>2909</v>
      </c>
    </row>
    <row r="1050" spans="2:65" s="1" customFormat="1" ht="20.399999999999999" customHeight="1">
      <c r="B1050" s="176"/>
      <c r="C1050" s="177" t="s">
        <v>2910</v>
      </c>
      <c r="D1050" s="177" t="s">
        <v>287</v>
      </c>
      <c r="E1050" s="178" t="s">
        <v>2911</v>
      </c>
      <c r="F1050" s="179" t="s">
        <v>2912</v>
      </c>
      <c r="G1050" s="180" t="s">
        <v>494</v>
      </c>
      <c r="H1050" s="181">
        <v>4</v>
      </c>
      <c r="I1050" s="182"/>
      <c r="J1050" s="183">
        <f t="shared" si="310"/>
        <v>0</v>
      </c>
      <c r="K1050" s="403" t="s">
        <v>5588</v>
      </c>
      <c r="L1050" s="42"/>
      <c r="M1050" s="184" t="s">
        <v>5</v>
      </c>
      <c r="N1050" s="185" t="s">
        <v>45</v>
      </c>
      <c r="O1050" s="43"/>
      <c r="P1050" s="186">
        <f t="shared" si="311"/>
        <v>0</v>
      </c>
      <c r="Q1050" s="186">
        <v>0</v>
      </c>
      <c r="R1050" s="186">
        <f t="shared" si="312"/>
        <v>0</v>
      </c>
      <c r="S1050" s="186">
        <v>0</v>
      </c>
      <c r="T1050" s="187">
        <f t="shared" si="313"/>
        <v>0</v>
      </c>
      <c r="AR1050" s="25" t="s">
        <v>337</v>
      </c>
      <c r="AT1050" s="25" t="s">
        <v>287</v>
      </c>
      <c r="AU1050" s="25" t="s">
        <v>291</v>
      </c>
      <c r="AY1050" s="25" t="s">
        <v>285</v>
      </c>
      <c r="BE1050" s="188">
        <f t="shared" si="314"/>
        <v>0</v>
      </c>
      <c r="BF1050" s="188">
        <f t="shared" si="315"/>
        <v>0</v>
      </c>
      <c r="BG1050" s="188">
        <f t="shared" si="316"/>
        <v>0</v>
      </c>
      <c r="BH1050" s="188">
        <f t="shared" si="317"/>
        <v>0</v>
      </c>
      <c r="BI1050" s="188">
        <f t="shared" si="318"/>
        <v>0</v>
      </c>
      <c r="BJ1050" s="25" t="s">
        <v>82</v>
      </c>
      <c r="BK1050" s="188">
        <f t="shared" si="319"/>
        <v>0</v>
      </c>
      <c r="BL1050" s="25" t="s">
        <v>337</v>
      </c>
      <c r="BM1050" s="25" t="s">
        <v>2913</v>
      </c>
    </row>
    <row r="1051" spans="2:65" s="1" customFormat="1" ht="20.399999999999999" customHeight="1">
      <c r="B1051" s="176"/>
      <c r="C1051" s="177" t="s">
        <v>2914</v>
      </c>
      <c r="D1051" s="177" t="s">
        <v>287</v>
      </c>
      <c r="E1051" s="178" t="s">
        <v>2915</v>
      </c>
      <c r="F1051" s="179" t="s">
        <v>2916</v>
      </c>
      <c r="G1051" s="180" t="s">
        <v>494</v>
      </c>
      <c r="H1051" s="181">
        <v>1</v>
      </c>
      <c r="I1051" s="182"/>
      <c r="J1051" s="183">
        <f t="shared" si="310"/>
        <v>0</v>
      </c>
      <c r="K1051" s="403" t="s">
        <v>5588</v>
      </c>
      <c r="L1051" s="42"/>
      <c r="M1051" s="184" t="s">
        <v>5</v>
      </c>
      <c r="N1051" s="185" t="s">
        <v>45</v>
      </c>
      <c r="O1051" s="43"/>
      <c r="P1051" s="186">
        <f t="shared" si="311"/>
        <v>0</v>
      </c>
      <c r="Q1051" s="186">
        <v>0</v>
      </c>
      <c r="R1051" s="186">
        <f t="shared" si="312"/>
        <v>0</v>
      </c>
      <c r="S1051" s="186">
        <v>0</v>
      </c>
      <c r="T1051" s="187">
        <f t="shared" si="313"/>
        <v>0</v>
      </c>
      <c r="AR1051" s="25" t="s">
        <v>337</v>
      </c>
      <c r="AT1051" s="25" t="s">
        <v>287</v>
      </c>
      <c r="AU1051" s="25" t="s">
        <v>291</v>
      </c>
      <c r="AY1051" s="25" t="s">
        <v>285</v>
      </c>
      <c r="BE1051" s="188">
        <f t="shared" si="314"/>
        <v>0</v>
      </c>
      <c r="BF1051" s="188">
        <f t="shared" si="315"/>
        <v>0</v>
      </c>
      <c r="BG1051" s="188">
        <f t="shared" si="316"/>
        <v>0</v>
      </c>
      <c r="BH1051" s="188">
        <f t="shared" si="317"/>
        <v>0</v>
      </c>
      <c r="BI1051" s="188">
        <f t="shared" si="318"/>
        <v>0</v>
      </c>
      <c r="BJ1051" s="25" t="s">
        <v>82</v>
      </c>
      <c r="BK1051" s="188">
        <f t="shared" si="319"/>
        <v>0</v>
      </c>
      <c r="BL1051" s="25" t="s">
        <v>337</v>
      </c>
      <c r="BM1051" s="25" t="s">
        <v>2917</v>
      </c>
    </row>
    <row r="1052" spans="2:65" s="1" customFormat="1" ht="20.399999999999999" customHeight="1">
      <c r="B1052" s="176"/>
      <c r="C1052" s="177" t="s">
        <v>2918</v>
      </c>
      <c r="D1052" s="177" t="s">
        <v>287</v>
      </c>
      <c r="E1052" s="178" t="s">
        <v>2919</v>
      </c>
      <c r="F1052" s="179" t="s">
        <v>2920</v>
      </c>
      <c r="G1052" s="180" t="s">
        <v>494</v>
      </c>
      <c r="H1052" s="181">
        <v>1</v>
      </c>
      <c r="I1052" s="182"/>
      <c r="J1052" s="183">
        <f t="shared" si="310"/>
        <v>0</v>
      </c>
      <c r="K1052" s="403" t="s">
        <v>5584</v>
      </c>
      <c r="L1052" s="42"/>
      <c r="M1052" s="184" t="s">
        <v>5</v>
      </c>
      <c r="N1052" s="185" t="s">
        <v>45</v>
      </c>
      <c r="O1052" s="43"/>
      <c r="P1052" s="186">
        <f t="shared" si="311"/>
        <v>0</v>
      </c>
      <c r="Q1052" s="186">
        <v>0</v>
      </c>
      <c r="R1052" s="186">
        <f t="shared" si="312"/>
        <v>0</v>
      </c>
      <c r="S1052" s="186">
        <v>0</v>
      </c>
      <c r="T1052" s="187">
        <f t="shared" si="313"/>
        <v>0</v>
      </c>
      <c r="AR1052" s="25" t="s">
        <v>337</v>
      </c>
      <c r="AT1052" s="25" t="s">
        <v>287</v>
      </c>
      <c r="AU1052" s="25" t="s">
        <v>291</v>
      </c>
      <c r="AY1052" s="25" t="s">
        <v>285</v>
      </c>
      <c r="BE1052" s="188">
        <f t="shared" si="314"/>
        <v>0</v>
      </c>
      <c r="BF1052" s="188">
        <f t="shared" si="315"/>
        <v>0</v>
      </c>
      <c r="BG1052" s="188">
        <f t="shared" si="316"/>
        <v>0</v>
      </c>
      <c r="BH1052" s="188">
        <f t="shared" si="317"/>
        <v>0</v>
      </c>
      <c r="BI1052" s="188">
        <f t="shared" si="318"/>
        <v>0</v>
      </c>
      <c r="BJ1052" s="25" t="s">
        <v>82</v>
      </c>
      <c r="BK1052" s="188">
        <f t="shared" si="319"/>
        <v>0</v>
      </c>
      <c r="BL1052" s="25" t="s">
        <v>337</v>
      </c>
      <c r="BM1052" s="25" t="s">
        <v>2921</v>
      </c>
    </row>
    <row r="1053" spans="2:65" s="1" customFormat="1" ht="28.8" customHeight="1">
      <c r="B1053" s="176"/>
      <c r="C1053" s="177" t="s">
        <v>2922</v>
      </c>
      <c r="D1053" s="177" t="s">
        <v>287</v>
      </c>
      <c r="E1053" s="178" t="s">
        <v>2923</v>
      </c>
      <c r="F1053" s="179" t="s">
        <v>2924</v>
      </c>
      <c r="G1053" s="180" t="s">
        <v>2822</v>
      </c>
      <c r="H1053" s="181">
        <v>1</v>
      </c>
      <c r="I1053" s="182"/>
      <c r="J1053" s="183">
        <f t="shared" si="310"/>
        <v>0</v>
      </c>
      <c r="K1053" s="403" t="s">
        <v>5588</v>
      </c>
      <c r="L1053" s="42"/>
      <c r="M1053" s="184" t="s">
        <v>5</v>
      </c>
      <c r="N1053" s="185" t="s">
        <v>45</v>
      </c>
      <c r="O1053" s="43"/>
      <c r="P1053" s="186">
        <f t="shared" si="311"/>
        <v>0</v>
      </c>
      <c r="Q1053" s="186">
        <v>0</v>
      </c>
      <c r="R1053" s="186">
        <f t="shared" si="312"/>
        <v>0</v>
      </c>
      <c r="S1053" s="186">
        <v>0</v>
      </c>
      <c r="T1053" s="187">
        <f t="shared" si="313"/>
        <v>0</v>
      </c>
      <c r="AR1053" s="25" t="s">
        <v>337</v>
      </c>
      <c r="AT1053" s="25" t="s">
        <v>287</v>
      </c>
      <c r="AU1053" s="25" t="s">
        <v>291</v>
      </c>
      <c r="AY1053" s="25" t="s">
        <v>285</v>
      </c>
      <c r="BE1053" s="188">
        <f t="shared" si="314"/>
        <v>0</v>
      </c>
      <c r="BF1053" s="188">
        <f t="shared" si="315"/>
        <v>0</v>
      </c>
      <c r="BG1053" s="188">
        <f t="shared" si="316"/>
        <v>0</v>
      </c>
      <c r="BH1053" s="188">
        <f t="shared" si="317"/>
        <v>0</v>
      </c>
      <c r="BI1053" s="188">
        <f t="shared" si="318"/>
        <v>0</v>
      </c>
      <c r="BJ1053" s="25" t="s">
        <v>82</v>
      </c>
      <c r="BK1053" s="188">
        <f t="shared" si="319"/>
        <v>0</v>
      </c>
      <c r="BL1053" s="25" t="s">
        <v>337</v>
      </c>
      <c r="BM1053" s="25" t="s">
        <v>2925</v>
      </c>
    </row>
    <row r="1054" spans="2:65" s="1" customFormat="1" ht="20.399999999999999" customHeight="1">
      <c r="B1054" s="176"/>
      <c r="C1054" s="177" t="s">
        <v>2926</v>
      </c>
      <c r="D1054" s="177" t="s">
        <v>287</v>
      </c>
      <c r="E1054" s="178" t="s">
        <v>2927</v>
      </c>
      <c r="F1054" s="179" t="s">
        <v>2928</v>
      </c>
      <c r="G1054" s="180" t="s">
        <v>494</v>
      </c>
      <c r="H1054" s="181">
        <v>1</v>
      </c>
      <c r="I1054" s="182"/>
      <c r="J1054" s="183">
        <f t="shared" si="310"/>
        <v>0</v>
      </c>
      <c r="K1054" s="403" t="s">
        <v>5588</v>
      </c>
      <c r="L1054" s="42"/>
      <c r="M1054" s="184" t="s">
        <v>5</v>
      </c>
      <c r="N1054" s="185" t="s">
        <v>45</v>
      </c>
      <c r="O1054" s="43"/>
      <c r="P1054" s="186">
        <f t="shared" si="311"/>
        <v>0</v>
      </c>
      <c r="Q1054" s="186">
        <v>0</v>
      </c>
      <c r="R1054" s="186">
        <f t="shared" si="312"/>
        <v>0</v>
      </c>
      <c r="S1054" s="186">
        <v>0</v>
      </c>
      <c r="T1054" s="187">
        <f t="shared" si="313"/>
        <v>0</v>
      </c>
      <c r="AR1054" s="25" t="s">
        <v>337</v>
      </c>
      <c r="AT1054" s="25" t="s">
        <v>287</v>
      </c>
      <c r="AU1054" s="25" t="s">
        <v>291</v>
      </c>
      <c r="AY1054" s="25" t="s">
        <v>285</v>
      </c>
      <c r="BE1054" s="188">
        <f t="shared" si="314"/>
        <v>0</v>
      </c>
      <c r="BF1054" s="188">
        <f t="shared" si="315"/>
        <v>0</v>
      </c>
      <c r="BG1054" s="188">
        <f t="shared" si="316"/>
        <v>0</v>
      </c>
      <c r="BH1054" s="188">
        <f t="shared" si="317"/>
        <v>0</v>
      </c>
      <c r="BI1054" s="188">
        <f t="shared" si="318"/>
        <v>0</v>
      </c>
      <c r="BJ1054" s="25" t="s">
        <v>82</v>
      </c>
      <c r="BK1054" s="188">
        <f t="shared" si="319"/>
        <v>0</v>
      </c>
      <c r="BL1054" s="25" t="s">
        <v>337</v>
      </c>
      <c r="BM1054" s="25" t="s">
        <v>2929</v>
      </c>
    </row>
    <row r="1055" spans="2:65" s="1" customFormat="1" ht="20.399999999999999" customHeight="1">
      <c r="B1055" s="176"/>
      <c r="C1055" s="177" t="s">
        <v>2930</v>
      </c>
      <c r="D1055" s="177" t="s">
        <v>287</v>
      </c>
      <c r="E1055" s="178" t="s">
        <v>2931</v>
      </c>
      <c r="F1055" s="179" t="s">
        <v>2932</v>
      </c>
      <c r="G1055" s="180" t="s">
        <v>494</v>
      </c>
      <c r="H1055" s="181">
        <v>1</v>
      </c>
      <c r="I1055" s="182"/>
      <c r="J1055" s="183">
        <f t="shared" si="310"/>
        <v>0</v>
      </c>
      <c r="K1055" s="403" t="s">
        <v>5588</v>
      </c>
      <c r="L1055" s="42"/>
      <c r="M1055" s="184" t="s">
        <v>5</v>
      </c>
      <c r="N1055" s="185" t="s">
        <v>45</v>
      </c>
      <c r="O1055" s="43"/>
      <c r="P1055" s="186">
        <f t="shared" si="311"/>
        <v>0</v>
      </c>
      <c r="Q1055" s="186">
        <v>0</v>
      </c>
      <c r="R1055" s="186">
        <f t="shared" si="312"/>
        <v>0</v>
      </c>
      <c r="S1055" s="186">
        <v>0</v>
      </c>
      <c r="T1055" s="187">
        <f t="shared" si="313"/>
        <v>0</v>
      </c>
      <c r="AR1055" s="25" t="s">
        <v>337</v>
      </c>
      <c r="AT1055" s="25" t="s">
        <v>287</v>
      </c>
      <c r="AU1055" s="25" t="s">
        <v>291</v>
      </c>
      <c r="AY1055" s="25" t="s">
        <v>285</v>
      </c>
      <c r="BE1055" s="188">
        <f t="shared" si="314"/>
        <v>0</v>
      </c>
      <c r="BF1055" s="188">
        <f t="shared" si="315"/>
        <v>0</v>
      </c>
      <c r="BG1055" s="188">
        <f t="shared" si="316"/>
        <v>0</v>
      </c>
      <c r="BH1055" s="188">
        <f t="shared" si="317"/>
        <v>0</v>
      </c>
      <c r="BI1055" s="188">
        <f t="shared" si="318"/>
        <v>0</v>
      </c>
      <c r="BJ1055" s="25" t="s">
        <v>82</v>
      </c>
      <c r="BK1055" s="188">
        <f t="shared" si="319"/>
        <v>0</v>
      </c>
      <c r="BL1055" s="25" t="s">
        <v>337</v>
      </c>
      <c r="BM1055" s="25" t="s">
        <v>2933</v>
      </c>
    </row>
    <row r="1056" spans="2:65" s="1" customFormat="1" ht="20.399999999999999" customHeight="1">
      <c r="B1056" s="176"/>
      <c r="C1056" s="177" t="s">
        <v>2934</v>
      </c>
      <c r="D1056" s="177" t="s">
        <v>287</v>
      </c>
      <c r="E1056" s="178" t="s">
        <v>2935</v>
      </c>
      <c r="F1056" s="179" t="s">
        <v>2900</v>
      </c>
      <c r="G1056" s="180" t="s">
        <v>494</v>
      </c>
      <c r="H1056" s="181">
        <v>1</v>
      </c>
      <c r="I1056" s="182"/>
      <c r="J1056" s="183">
        <f t="shared" si="310"/>
        <v>0</v>
      </c>
      <c r="K1056" s="403" t="s">
        <v>5588</v>
      </c>
      <c r="L1056" s="42"/>
      <c r="M1056" s="184" t="s">
        <v>5</v>
      </c>
      <c r="N1056" s="185" t="s">
        <v>45</v>
      </c>
      <c r="O1056" s="43"/>
      <c r="P1056" s="186">
        <f t="shared" si="311"/>
        <v>0</v>
      </c>
      <c r="Q1056" s="186">
        <v>0</v>
      </c>
      <c r="R1056" s="186">
        <f t="shared" si="312"/>
        <v>0</v>
      </c>
      <c r="S1056" s="186">
        <v>0</v>
      </c>
      <c r="T1056" s="187">
        <f t="shared" si="313"/>
        <v>0</v>
      </c>
      <c r="AR1056" s="25" t="s">
        <v>337</v>
      </c>
      <c r="AT1056" s="25" t="s">
        <v>287</v>
      </c>
      <c r="AU1056" s="25" t="s">
        <v>291</v>
      </c>
      <c r="AY1056" s="25" t="s">
        <v>285</v>
      </c>
      <c r="BE1056" s="188">
        <f t="shared" si="314"/>
        <v>0</v>
      </c>
      <c r="BF1056" s="188">
        <f t="shared" si="315"/>
        <v>0</v>
      </c>
      <c r="BG1056" s="188">
        <f t="shared" si="316"/>
        <v>0</v>
      </c>
      <c r="BH1056" s="188">
        <f t="shared" si="317"/>
        <v>0</v>
      </c>
      <c r="BI1056" s="188">
        <f t="shared" si="318"/>
        <v>0</v>
      </c>
      <c r="BJ1056" s="25" t="s">
        <v>82</v>
      </c>
      <c r="BK1056" s="188">
        <f t="shared" si="319"/>
        <v>0</v>
      </c>
      <c r="BL1056" s="25" t="s">
        <v>337</v>
      </c>
      <c r="BM1056" s="25" t="s">
        <v>2936</v>
      </c>
    </row>
    <row r="1057" spans="2:65" s="1" customFormat="1" ht="20.399999999999999" customHeight="1">
      <c r="B1057" s="176"/>
      <c r="C1057" s="177" t="s">
        <v>2937</v>
      </c>
      <c r="D1057" s="177" t="s">
        <v>287</v>
      </c>
      <c r="E1057" s="178" t="s">
        <v>2938</v>
      </c>
      <c r="F1057" s="179" t="s">
        <v>2904</v>
      </c>
      <c r="G1057" s="180" t="s">
        <v>494</v>
      </c>
      <c r="H1057" s="181">
        <v>1</v>
      </c>
      <c r="I1057" s="182"/>
      <c r="J1057" s="183">
        <f t="shared" si="310"/>
        <v>0</v>
      </c>
      <c r="K1057" s="403" t="s">
        <v>5588</v>
      </c>
      <c r="L1057" s="42"/>
      <c r="M1057" s="184" t="s">
        <v>5</v>
      </c>
      <c r="N1057" s="185" t="s">
        <v>45</v>
      </c>
      <c r="O1057" s="43"/>
      <c r="P1057" s="186">
        <f t="shared" si="311"/>
        <v>0</v>
      </c>
      <c r="Q1057" s="186">
        <v>0</v>
      </c>
      <c r="R1057" s="186">
        <f t="shared" si="312"/>
        <v>0</v>
      </c>
      <c r="S1057" s="186">
        <v>0</v>
      </c>
      <c r="T1057" s="187">
        <f t="shared" si="313"/>
        <v>0</v>
      </c>
      <c r="AR1057" s="25" t="s">
        <v>337</v>
      </c>
      <c r="AT1057" s="25" t="s">
        <v>287</v>
      </c>
      <c r="AU1057" s="25" t="s">
        <v>291</v>
      </c>
      <c r="AY1057" s="25" t="s">
        <v>285</v>
      </c>
      <c r="BE1057" s="188">
        <f t="shared" si="314"/>
        <v>0</v>
      </c>
      <c r="BF1057" s="188">
        <f t="shared" si="315"/>
        <v>0</v>
      </c>
      <c r="BG1057" s="188">
        <f t="shared" si="316"/>
        <v>0</v>
      </c>
      <c r="BH1057" s="188">
        <f t="shared" si="317"/>
        <v>0</v>
      </c>
      <c r="BI1057" s="188">
        <f t="shared" si="318"/>
        <v>0</v>
      </c>
      <c r="BJ1057" s="25" t="s">
        <v>82</v>
      </c>
      <c r="BK1057" s="188">
        <f t="shared" si="319"/>
        <v>0</v>
      </c>
      <c r="BL1057" s="25" t="s">
        <v>337</v>
      </c>
      <c r="BM1057" s="25" t="s">
        <v>2939</v>
      </c>
    </row>
    <row r="1058" spans="2:65" s="15" customFormat="1" ht="21.6" customHeight="1">
      <c r="B1058" s="245"/>
      <c r="D1058" s="246" t="s">
        <v>73</v>
      </c>
      <c r="E1058" s="246" t="s">
        <v>2940</v>
      </c>
      <c r="F1058" s="246" t="s">
        <v>2941</v>
      </c>
      <c r="I1058" s="247"/>
      <c r="J1058" s="248">
        <f>BK1058</f>
        <v>0</v>
      </c>
      <c r="K1058" s="410"/>
      <c r="L1058" s="245"/>
      <c r="M1058" s="249"/>
      <c r="N1058" s="250"/>
      <c r="O1058" s="250"/>
      <c r="P1058" s="251">
        <f>SUM(P1059:P1070)</f>
        <v>0</v>
      </c>
      <c r="Q1058" s="250"/>
      <c r="R1058" s="251">
        <f>SUM(R1059:R1070)</f>
        <v>0</v>
      </c>
      <c r="S1058" s="250"/>
      <c r="T1058" s="252">
        <f>SUM(T1059:T1070)</f>
        <v>0</v>
      </c>
      <c r="AR1058" s="253" t="s">
        <v>84</v>
      </c>
      <c r="AT1058" s="254" t="s">
        <v>73</v>
      </c>
      <c r="AU1058" s="254" t="s">
        <v>142</v>
      </c>
      <c r="AY1058" s="253" t="s">
        <v>285</v>
      </c>
      <c r="BK1058" s="255">
        <f>SUM(BK1059:BK1070)</f>
        <v>0</v>
      </c>
    </row>
    <row r="1059" spans="2:65" s="1" customFormat="1" ht="20.399999999999999" customHeight="1">
      <c r="B1059" s="176"/>
      <c r="C1059" s="230" t="s">
        <v>2942</v>
      </c>
      <c r="D1059" s="230" t="s">
        <v>757</v>
      </c>
      <c r="E1059" s="231" t="s">
        <v>2943</v>
      </c>
      <c r="F1059" s="232" t="s">
        <v>2944</v>
      </c>
      <c r="G1059" s="233" t="s">
        <v>318</v>
      </c>
      <c r="H1059" s="234">
        <v>580</v>
      </c>
      <c r="I1059" s="235"/>
      <c r="J1059" s="236">
        <f t="shared" ref="J1059:J1070" si="320">ROUND(I1059*H1059,2)</f>
        <v>0</v>
      </c>
      <c r="K1059" s="407" t="s">
        <v>5588</v>
      </c>
      <c r="L1059" s="237"/>
      <c r="M1059" s="238" t="s">
        <v>5</v>
      </c>
      <c r="N1059" s="239" t="s">
        <v>45</v>
      </c>
      <c r="O1059" s="43"/>
      <c r="P1059" s="186">
        <f t="shared" ref="P1059:P1070" si="321">O1059*H1059</f>
        <v>0</v>
      </c>
      <c r="Q1059" s="186">
        <v>0</v>
      </c>
      <c r="R1059" s="186">
        <f t="shared" ref="R1059:R1070" si="322">Q1059*H1059</f>
        <v>0</v>
      </c>
      <c r="S1059" s="186">
        <v>0</v>
      </c>
      <c r="T1059" s="187">
        <f t="shared" ref="T1059:T1070" si="323">S1059*H1059</f>
        <v>0</v>
      </c>
      <c r="AR1059" s="25" t="s">
        <v>401</v>
      </c>
      <c r="AT1059" s="25" t="s">
        <v>757</v>
      </c>
      <c r="AU1059" s="25" t="s">
        <v>291</v>
      </c>
      <c r="AY1059" s="25" t="s">
        <v>285</v>
      </c>
      <c r="BE1059" s="188">
        <f t="shared" ref="BE1059:BE1070" si="324">IF(N1059="základní",J1059,0)</f>
        <v>0</v>
      </c>
      <c r="BF1059" s="188">
        <f t="shared" ref="BF1059:BF1070" si="325">IF(N1059="snížená",J1059,0)</f>
        <v>0</v>
      </c>
      <c r="BG1059" s="188">
        <f t="shared" ref="BG1059:BG1070" si="326">IF(N1059="zákl. přenesená",J1059,0)</f>
        <v>0</v>
      </c>
      <c r="BH1059" s="188">
        <f t="shared" ref="BH1059:BH1070" si="327">IF(N1059="sníž. přenesená",J1059,0)</f>
        <v>0</v>
      </c>
      <c r="BI1059" s="188">
        <f t="shared" ref="BI1059:BI1070" si="328">IF(N1059="nulová",J1059,0)</f>
        <v>0</v>
      </c>
      <c r="BJ1059" s="25" t="s">
        <v>82</v>
      </c>
      <c r="BK1059" s="188">
        <f t="shared" ref="BK1059:BK1070" si="329">ROUND(I1059*H1059,2)</f>
        <v>0</v>
      </c>
      <c r="BL1059" s="25" t="s">
        <v>337</v>
      </c>
      <c r="BM1059" s="25" t="s">
        <v>2945</v>
      </c>
    </row>
    <row r="1060" spans="2:65" s="1" customFormat="1" ht="20.399999999999999" customHeight="1">
      <c r="B1060" s="176"/>
      <c r="C1060" s="230" t="s">
        <v>2946</v>
      </c>
      <c r="D1060" s="230" t="s">
        <v>757</v>
      </c>
      <c r="E1060" s="231" t="s">
        <v>2947</v>
      </c>
      <c r="F1060" s="232" t="s">
        <v>2948</v>
      </c>
      <c r="G1060" s="233" t="s">
        <v>318</v>
      </c>
      <c r="H1060" s="234">
        <v>180</v>
      </c>
      <c r="I1060" s="235"/>
      <c r="J1060" s="236">
        <f t="shared" si="320"/>
        <v>0</v>
      </c>
      <c r="K1060" s="407" t="s">
        <v>5588</v>
      </c>
      <c r="L1060" s="237"/>
      <c r="M1060" s="238" t="s">
        <v>5</v>
      </c>
      <c r="N1060" s="239" t="s">
        <v>45</v>
      </c>
      <c r="O1060" s="43"/>
      <c r="P1060" s="186">
        <f t="shared" si="321"/>
        <v>0</v>
      </c>
      <c r="Q1060" s="186">
        <v>0</v>
      </c>
      <c r="R1060" s="186">
        <f t="shared" si="322"/>
        <v>0</v>
      </c>
      <c r="S1060" s="186">
        <v>0</v>
      </c>
      <c r="T1060" s="187">
        <f t="shared" si="323"/>
        <v>0</v>
      </c>
      <c r="AR1060" s="25" t="s">
        <v>401</v>
      </c>
      <c r="AT1060" s="25" t="s">
        <v>757</v>
      </c>
      <c r="AU1060" s="25" t="s">
        <v>291</v>
      </c>
      <c r="AY1060" s="25" t="s">
        <v>285</v>
      </c>
      <c r="BE1060" s="188">
        <f t="shared" si="324"/>
        <v>0</v>
      </c>
      <c r="BF1060" s="188">
        <f t="shared" si="325"/>
        <v>0</v>
      </c>
      <c r="BG1060" s="188">
        <f t="shared" si="326"/>
        <v>0</v>
      </c>
      <c r="BH1060" s="188">
        <f t="shared" si="327"/>
        <v>0</v>
      </c>
      <c r="BI1060" s="188">
        <f t="shared" si="328"/>
        <v>0</v>
      </c>
      <c r="BJ1060" s="25" t="s">
        <v>82</v>
      </c>
      <c r="BK1060" s="188">
        <f t="shared" si="329"/>
        <v>0</v>
      </c>
      <c r="BL1060" s="25" t="s">
        <v>337</v>
      </c>
      <c r="BM1060" s="25" t="s">
        <v>2949</v>
      </c>
    </row>
    <row r="1061" spans="2:65" s="1" customFormat="1" ht="20.399999999999999" customHeight="1">
      <c r="B1061" s="176"/>
      <c r="C1061" s="230" t="s">
        <v>2950</v>
      </c>
      <c r="D1061" s="230" t="s">
        <v>757</v>
      </c>
      <c r="E1061" s="231" t="s">
        <v>2951</v>
      </c>
      <c r="F1061" s="232" t="s">
        <v>2952</v>
      </c>
      <c r="G1061" s="233" t="s">
        <v>318</v>
      </c>
      <c r="H1061" s="234">
        <v>20</v>
      </c>
      <c r="I1061" s="235"/>
      <c r="J1061" s="236">
        <f t="shared" si="320"/>
        <v>0</v>
      </c>
      <c r="K1061" s="407" t="s">
        <v>5588</v>
      </c>
      <c r="L1061" s="237"/>
      <c r="M1061" s="238" t="s">
        <v>5</v>
      </c>
      <c r="N1061" s="239" t="s">
        <v>45</v>
      </c>
      <c r="O1061" s="43"/>
      <c r="P1061" s="186">
        <f t="shared" si="321"/>
        <v>0</v>
      </c>
      <c r="Q1061" s="186">
        <v>0</v>
      </c>
      <c r="R1061" s="186">
        <f t="shared" si="322"/>
        <v>0</v>
      </c>
      <c r="S1061" s="186">
        <v>0</v>
      </c>
      <c r="T1061" s="187">
        <f t="shared" si="323"/>
        <v>0</v>
      </c>
      <c r="AR1061" s="25" t="s">
        <v>401</v>
      </c>
      <c r="AT1061" s="25" t="s">
        <v>757</v>
      </c>
      <c r="AU1061" s="25" t="s">
        <v>291</v>
      </c>
      <c r="AY1061" s="25" t="s">
        <v>285</v>
      </c>
      <c r="BE1061" s="188">
        <f t="shared" si="324"/>
        <v>0</v>
      </c>
      <c r="BF1061" s="188">
        <f t="shared" si="325"/>
        <v>0</v>
      </c>
      <c r="BG1061" s="188">
        <f t="shared" si="326"/>
        <v>0</v>
      </c>
      <c r="BH1061" s="188">
        <f t="shared" si="327"/>
        <v>0</v>
      </c>
      <c r="BI1061" s="188">
        <f t="shared" si="328"/>
        <v>0</v>
      </c>
      <c r="BJ1061" s="25" t="s">
        <v>82</v>
      </c>
      <c r="BK1061" s="188">
        <f t="shared" si="329"/>
        <v>0</v>
      </c>
      <c r="BL1061" s="25" t="s">
        <v>337</v>
      </c>
      <c r="BM1061" s="25" t="s">
        <v>2953</v>
      </c>
    </row>
    <row r="1062" spans="2:65" s="1" customFormat="1" ht="20.399999999999999" customHeight="1">
      <c r="B1062" s="176"/>
      <c r="C1062" s="230" t="s">
        <v>2954</v>
      </c>
      <c r="D1062" s="230" t="s">
        <v>757</v>
      </c>
      <c r="E1062" s="231" t="s">
        <v>2955</v>
      </c>
      <c r="F1062" s="232" t="s">
        <v>2956</v>
      </c>
      <c r="G1062" s="233" t="s">
        <v>318</v>
      </c>
      <c r="H1062" s="234">
        <v>20</v>
      </c>
      <c r="I1062" s="235"/>
      <c r="J1062" s="236">
        <f t="shared" si="320"/>
        <v>0</v>
      </c>
      <c r="K1062" s="407" t="s">
        <v>5588</v>
      </c>
      <c r="L1062" s="237"/>
      <c r="M1062" s="238" t="s">
        <v>5</v>
      </c>
      <c r="N1062" s="239" t="s">
        <v>45</v>
      </c>
      <c r="O1062" s="43"/>
      <c r="P1062" s="186">
        <f t="shared" si="321"/>
        <v>0</v>
      </c>
      <c r="Q1062" s="186">
        <v>0</v>
      </c>
      <c r="R1062" s="186">
        <f t="shared" si="322"/>
        <v>0</v>
      </c>
      <c r="S1062" s="186">
        <v>0</v>
      </c>
      <c r="T1062" s="187">
        <f t="shared" si="323"/>
        <v>0</v>
      </c>
      <c r="AR1062" s="25" t="s">
        <v>401</v>
      </c>
      <c r="AT1062" s="25" t="s">
        <v>757</v>
      </c>
      <c r="AU1062" s="25" t="s">
        <v>291</v>
      </c>
      <c r="AY1062" s="25" t="s">
        <v>285</v>
      </c>
      <c r="BE1062" s="188">
        <f t="shared" si="324"/>
        <v>0</v>
      </c>
      <c r="BF1062" s="188">
        <f t="shared" si="325"/>
        <v>0</v>
      </c>
      <c r="BG1062" s="188">
        <f t="shared" si="326"/>
        <v>0</v>
      </c>
      <c r="BH1062" s="188">
        <f t="shared" si="327"/>
        <v>0</v>
      </c>
      <c r="BI1062" s="188">
        <f t="shared" si="328"/>
        <v>0</v>
      </c>
      <c r="BJ1062" s="25" t="s">
        <v>82</v>
      </c>
      <c r="BK1062" s="188">
        <f t="shared" si="329"/>
        <v>0</v>
      </c>
      <c r="BL1062" s="25" t="s">
        <v>337</v>
      </c>
      <c r="BM1062" s="25" t="s">
        <v>2957</v>
      </c>
    </row>
    <row r="1063" spans="2:65" s="1" customFormat="1" ht="20.399999999999999" customHeight="1">
      <c r="B1063" s="176"/>
      <c r="C1063" s="230" t="s">
        <v>2958</v>
      </c>
      <c r="D1063" s="230" t="s">
        <v>757</v>
      </c>
      <c r="E1063" s="231" t="s">
        <v>2959</v>
      </c>
      <c r="F1063" s="232" t="s">
        <v>2960</v>
      </c>
      <c r="G1063" s="233" t="s">
        <v>318</v>
      </c>
      <c r="H1063" s="234">
        <v>40</v>
      </c>
      <c r="I1063" s="235"/>
      <c r="J1063" s="236">
        <f t="shared" si="320"/>
        <v>0</v>
      </c>
      <c r="K1063" s="407" t="s">
        <v>5588</v>
      </c>
      <c r="L1063" s="237"/>
      <c r="M1063" s="238" t="s">
        <v>5</v>
      </c>
      <c r="N1063" s="239" t="s">
        <v>45</v>
      </c>
      <c r="O1063" s="43"/>
      <c r="P1063" s="186">
        <f t="shared" si="321"/>
        <v>0</v>
      </c>
      <c r="Q1063" s="186">
        <v>0</v>
      </c>
      <c r="R1063" s="186">
        <f t="shared" si="322"/>
        <v>0</v>
      </c>
      <c r="S1063" s="186">
        <v>0</v>
      </c>
      <c r="T1063" s="187">
        <f t="shared" si="323"/>
        <v>0</v>
      </c>
      <c r="AR1063" s="25" t="s">
        <v>401</v>
      </c>
      <c r="AT1063" s="25" t="s">
        <v>757</v>
      </c>
      <c r="AU1063" s="25" t="s">
        <v>291</v>
      </c>
      <c r="AY1063" s="25" t="s">
        <v>285</v>
      </c>
      <c r="BE1063" s="188">
        <f t="shared" si="324"/>
        <v>0</v>
      </c>
      <c r="BF1063" s="188">
        <f t="shared" si="325"/>
        <v>0</v>
      </c>
      <c r="BG1063" s="188">
        <f t="shared" si="326"/>
        <v>0</v>
      </c>
      <c r="BH1063" s="188">
        <f t="shared" si="327"/>
        <v>0</v>
      </c>
      <c r="BI1063" s="188">
        <f t="shared" si="328"/>
        <v>0</v>
      </c>
      <c r="BJ1063" s="25" t="s">
        <v>82</v>
      </c>
      <c r="BK1063" s="188">
        <f t="shared" si="329"/>
        <v>0</v>
      </c>
      <c r="BL1063" s="25" t="s">
        <v>337</v>
      </c>
      <c r="BM1063" s="25" t="s">
        <v>2961</v>
      </c>
    </row>
    <row r="1064" spans="2:65" s="1" customFormat="1" ht="20.399999999999999" customHeight="1">
      <c r="B1064" s="176"/>
      <c r="C1064" s="230" t="s">
        <v>2962</v>
      </c>
      <c r="D1064" s="230" t="s">
        <v>757</v>
      </c>
      <c r="E1064" s="231" t="s">
        <v>2963</v>
      </c>
      <c r="F1064" s="232" t="s">
        <v>2964</v>
      </c>
      <c r="G1064" s="233" t="s">
        <v>494</v>
      </c>
      <c r="H1064" s="234">
        <v>1</v>
      </c>
      <c r="I1064" s="235"/>
      <c r="J1064" s="236">
        <f t="shared" si="320"/>
        <v>0</v>
      </c>
      <c r="K1064" s="407" t="s">
        <v>5588</v>
      </c>
      <c r="L1064" s="237"/>
      <c r="M1064" s="238" t="s">
        <v>5</v>
      </c>
      <c r="N1064" s="239" t="s">
        <v>45</v>
      </c>
      <c r="O1064" s="43"/>
      <c r="P1064" s="186">
        <f t="shared" si="321"/>
        <v>0</v>
      </c>
      <c r="Q1064" s="186">
        <v>0</v>
      </c>
      <c r="R1064" s="186">
        <f t="shared" si="322"/>
        <v>0</v>
      </c>
      <c r="S1064" s="186">
        <v>0</v>
      </c>
      <c r="T1064" s="187">
        <f t="shared" si="323"/>
        <v>0</v>
      </c>
      <c r="AR1064" s="25" t="s">
        <v>401</v>
      </c>
      <c r="AT1064" s="25" t="s">
        <v>757</v>
      </c>
      <c r="AU1064" s="25" t="s">
        <v>291</v>
      </c>
      <c r="AY1064" s="25" t="s">
        <v>285</v>
      </c>
      <c r="BE1064" s="188">
        <f t="shared" si="324"/>
        <v>0</v>
      </c>
      <c r="BF1064" s="188">
        <f t="shared" si="325"/>
        <v>0</v>
      </c>
      <c r="BG1064" s="188">
        <f t="shared" si="326"/>
        <v>0</v>
      </c>
      <c r="BH1064" s="188">
        <f t="shared" si="327"/>
        <v>0</v>
      </c>
      <c r="BI1064" s="188">
        <f t="shared" si="328"/>
        <v>0</v>
      </c>
      <c r="BJ1064" s="25" t="s">
        <v>82</v>
      </c>
      <c r="BK1064" s="188">
        <f t="shared" si="329"/>
        <v>0</v>
      </c>
      <c r="BL1064" s="25" t="s">
        <v>337</v>
      </c>
      <c r="BM1064" s="25" t="s">
        <v>2965</v>
      </c>
    </row>
    <row r="1065" spans="2:65" s="1" customFormat="1" ht="20.399999999999999" customHeight="1">
      <c r="B1065" s="176"/>
      <c r="C1065" s="177" t="s">
        <v>2966</v>
      </c>
      <c r="D1065" s="177" t="s">
        <v>287</v>
      </c>
      <c r="E1065" s="178" t="s">
        <v>2943</v>
      </c>
      <c r="F1065" s="179" t="s">
        <v>2967</v>
      </c>
      <c r="G1065" s="180" t="s">
        <v>318</v>
      </c>
      <c r="H1065" s="181">
        <v>580</v>
      </c>
      <c r="I1065" s="182"/>
      <c r="J1065" s="183">
        <f t="shared" si="320"/>
        <v>0</v>
      </c>
      <c r="K1065" s="403" t="s">
        <v>5588</v>
      </c>
      <c r="L1065" s="42"/>
      <c r="M1065" s="184" t="s">
        <v>5</v>
      </c>
      <c r="N1065" s="185" t="s">
        <v>45</v>
      </c>
      <c r="O1065" s="43"/>
      <c r="P1065" s="186">
        <f t="shared" si="321"/>
        <v>0</v>
      </c>
      <c r="Q1065" s="186">
        <v>0</v>
      </c>
      <c r="R1065" s="186">
        <f t="shared" si="322"/>
        <v>0</v>
      </c>
      <c r="S1065" s="186">
        <v>0</v>
      </c>
      <c r="T1065" s="187">
        <f t="shared" si="323"/>
        <v>0</v>
      </c>
      <c r="AR1065" s="25" t="s">
        <v>337</v>
      </c>
      <c r="AT1065" s="25" t="s">
        <v>287</v>
      </c>
      <c r="AU1065" s="25" t="s">
        <v>291</v>
      </c>
      <c r="AY1065" s="25" t="s">
        <v>285</v>
      </c>
      <c r="BE1065" s="188">
        <f t="shared" si="324"/>
        <v>0</v>
      </c>
      <c r="BF1065" s="188">
        <f t="shared" si="325"/>
        <v>0</v>
      </c>
      <c r="BG1065" s="188">
        <f t="shared" si="326"/>
        <v>0</v>
      </c>
      <c r="BH1065" s="188">
        <f t="shared" si="327"/>
        <v>0</v>
      </c>
      <c r="BI1065" s="188">
        <f t="shared" si="328"/>
        <v>0</v>
      </c>
      <c r="BJ1065" s="25" t="s">
        <v>82</v>
      </c>
      <c r="BK1065" s="188">
        <f t="shared" si="329"/>
        <v>0</v>
      </c>
      <c r="BL1065" s="25" t="s">
        <v>337</v>
      </c>
      <c r="BM1065" s="25" t="s">
        <v>2968</v>
      </c>
    </row>
    <row r="1066" spans="2:65" s="1" customFormat="1" ht="20.399999999999999" customHeight="1">
      <c r="B1066" s="176"/>
      <c r="C1066" s="177" t="s">
        <v>2969</v>
      </c>
      <c r="D1066" s="177" t="s">
        <v>287</v>
      </c>
      <c r="E1066" s="178" t="s">
        <v>2947</v>
      </c>
      <c r="F1066" s="179" t="s">
        <v>2970</v>
      </c>
      <c r="G1066" s="180" t="s">
        <v>318</v>
      </c>
      <c r="H1066" s="181">
        <v>180</v>
      </c>
      <c r="I1066" s="182"/>
      <c r="J1066" s="183">
        <f t="shared" si="320"/>
        <v>0</v>
      </c>
      <c r="K1066" s="403" t="s">
        <v>5588</v>
      </c>
      <c r="L1066" s="42"/>
      <c r="M1066" s="184" t="s">
        <v>5</v>
      </c>
      <c r="N1066" s="185" t="s">
        <v>45</v>
      </c>
      <c r="O1066" s="43"/>
      <c r="P1066" s="186">
        <f t="shared" si="321"/>
        <v>0</v>
      </c>
      <c r="Q1066" s="186">
        <v>0</v>
      </c>
      <c r="R1066" s="186">
        <f t="shared" si="322"/>
        <v>0</v>
      </c>
      <c r="S1066" s="186">
        <v>0</v>
      </c>
      <c r="T1066" s="187">
        <f t="shared" si="323"/>
        <v>0</v>
      </c>
      <c r="AR1066" s="25" t="s">
        <v>337</v>
      </c>
      <c r="AT1066" s="25" t="s">
        <v>287</v>
      </c>
      <c r="AU1066" s="25" t="s">
        <v>291</v>
      </c>
      <c r="AY1066" s="25" t="s">
        <v>285</v>
      </c>
      <c r="BE1066" s="188">
        <f t="shared" si="324"/>
        <v>0</v>
      </c>
      <c r="BF1066" s="188">
        <f t="shared" si="325"/>
        <v>0</v>
      </c>
      <c r="BG1066" s="188">
        <f t="shared" si="326"/>
        <v>0</v>
      </c>
      <c r="BH1066" s="188">
        <f t="shared" si="327"/>
        <v>0</v>
      </c>
      <c r="BI1066" s="188">
        <f t="shared" si="328"/>
        <v>0</v>
      </c>
      <c r="BJ1066" s="25" t="s">
        <v>82</v>
      </c>
      <c r="BK1066" s="188">
        <f t="shared" si="329"/>
        <v>0</v>
      </c>
      <c r="BL1066" s="25" t="s">
        <v>337</v>
      </c>
      <c r="BM1066" s="25" t="s">
        <v>2971</v>
      </c>
    </row>
    <row r="1067" spans="2:65" s="1" customFormat="1" ht="20.399999999999999" customHeight="1">
      <c r="B1067" s="176"/>
      <c r="C1067" s="177" t="s">
        <v>2972</v>
      </c>
      <c r="D1067" s="177" t="s">
        <v>287</v>
      </c>
      <c r="E1067" s="178" t="s">
        <v>2951</v>
      </c>
      <c r="F1067" s="179" t="s">
        <v>2973</v>
      </c>
      <c r="G1067" s="180" t="s">
        <v>318</v>
      </c>
      <c r="H1067" s="181">
        <v>20</v>
      </c>
      <c r="I1067" s="182"/>
      <c r="J1067" s="183">
        <f t="shared" si="320"/>
        <v>0</v>
      </c>
      <c r="K1067" s="403" t="s">
        <v>5588</v>
      </c>
      <c r="L1067" s="42"/>
      <c r="M1067" s="184" t="s">
        <v>5</v>
      </c>
      <c r="N1067" s="185" t="s">
        <v>45</v>
      </c>
      <c r="O1067" s="43"/>
      <c r="P1067" s="186">
        <f t="shared" si="321"/>
        <v>0</v>
      </c>
      <c r="Q1067" s="186">
        <v>0</v>
      </c>
      <c r="R1067" s="186">
        <f t="shared" si="322"/>
        <v>0</v>
      </c>
      <c r="S1067" s="186">
        <v>0</v>
      </c>
      <c r="T1067" s="187">
        <f t="shared" si="323"/>
        <v>0</v>
      </c>
      <c r="AR1067" s="25" t="s">
        <v>337</v>
      </c>
      <c r="AT1067" s="25" t="s">
        <v>287</v>
      </c>
      <c r="AU1067" s="25" t="s">
        <v>291</v>
      </c>
      <c r="AY1067" s="25" t="s">
        <v>285</v>
      </c>
      <c r="BE1067" s="188">
        <f t="shared" si="324"/>
        <v>0</v>
      </c>
      <c r="BF1067" s="188">
        <f t="shared" si="325"/>
        <v>0</v>
      </c>
      <c r="BG1067" s="188">
        <f t="shared" si="326"/>
        <v>0</v>
      </c>
      <c r="BH1067" s="188">
        <f t="shared" si="327"/>
        <v>0</v>
      </c>
      <c r="BI1067" s="188">
        <f t="shared" si="328"/>
        <v>0</v>
      </c>
      <c r="BJ1067" s="25" t="s">
        <v>82</v>
      </c>
      <c r="BK1067" s="188">
        <f t="shared" si="329"/>
        <v>0</v>
      </c>
      <c r="BL1067" s="25" t="s">
        <v>337</v>
      </c>
      <c r="BM1067" s="25" t="s">
        <v>2974</v>
      </c>
    </row>
    <row r="1068" spans="2:65" s="1" customFormat="1" ht="20.399999999999999" customHeight="1">
      <c r="B1068" s="176"/>
      <c r="C1068" s="177" t="s">
        <v>2975</v>
      </c>
      <c r="D1068" s="177" t="s">
        <v>287</v>
      </c>
      <c r="E1068" s="178" t="s">
        <v>2955</v>
      </c>
      <c r="F1068" s="179" t="s">
        <v>2976</v>
      </c>
      <c r="G1068" s="180" t="s">
        <v>318</v>
      </c>
      <c r="H1068" s="181">
        <v>20</v>
      </c>
      <c r="I1068" s="182"/>
      <c r="J1068" s="183">
        <f t="shared" si="320"/>
        <v>0</v>
      </c>
      <c r="K1068" s="403" t="s">
        <v>5588</v>
      </c>
      <c r="L1068" s="42"/>
      <c r="M1068" s="184" t="s">
        <v>5</v>
      </c>
      <c r="N1068" s="185" t="s">
        <v>45</v>
      </c>
      <c r="O1068" s="43"/>
      <c r="P1068" s="186">
        <f t="shared" si="321"/>
        <v>0</v>
      </c>
      <c r="Q1068" s="186">
        <v>0</v>
      </c>
      <c r="R1068" s="186">
        <f t="shared" si="322"/>
        <v>0</v>
      </c>
      <c r="S1068" s="186">
        <v>0</v>
      </c>
      <c r="T1068" s="187">
        <f t="shared" si="323"/>
        <v>0</v>
      </c>
      <c r="AR1068" s="25" t="s">
        <v>337</v>
      </c>
      <c r="AT1068" s="25" t="s">
        <v>287</v>
      </c>
      <c r="AU1068" s="25" t="s">
        <v>291</v>
      </c>
      <c r="AY1068" s="25" t="s">
        <v>285</v>
      </c>
      <c r="BE1068" s="188">
        <f t="shared" si="324"/>
        <v>0</v>
      </c>
      <c r="BF1068" s="188">
        <f t="shared" si="325"/>
        <v>0</v>
      </c>
      <c r="BG1068" s="188">
        <f t="shared" si="326"/>
        <v>0</v>
      </c>
      <c r="BH1068" s="188">
        <f t="shared" si="327"/>
        <v>0</v>
      </c>
      <c r="BI1068" s="188">
        <f t="shared" si="328"/>
        <v>0</v>
      </c>
      <c r="BJ1068" s="25" t="s">
        <v>82</v>
      </c>
      <c r="BK1068" s="188">
        <f t="shared" si="329"/>
        <v>0</v>
      </c>
      <c r="BL1068" s="25" t="s">
        <v>337</v>
      </c>
      <c r="BM1068" s="25" t="s">
        <v>2977</v>
      </c>
    </row>
    <row r="1069" spans="2:65" s="1" customFormat="1" ht="20.399999999999999" customHeight="1">
      <c r="B1069" s="176"/>
      <c r="C1069" s="177" t="s">
        <v>2978</v>
      </c>
      <c r="D1069" s="177" t="s">
        <v>287</v>
      </c>
      <c r="E1069" s="178" t="s">
        <v>2959</v>
      </c>
      <c r="F1069" s="179" t="s">
        <v>2979</v>
      </c>
      <c r="G1069" s="180" t="s">
        <v>318</v>
      </c>
      <c r="H1069" s="181">
        <v>40</v>
      </c>
      <c r="I1069" s="182"/>
      <c r="J1069" s="183">
        <f t="shared" si="320"/>
        <v>0</v>
      </c>
      <c r="K1069" s="403" t="s">
        <v>5588</v>
      </c>
      <c r="L1069" s="42"/>
      <c r="M1069" s="184" t="s">
        <v>5</v>
      </c>
      <c r="N1069" s="185" t="s">
        <v>45</v>
      </c>
      <c r="O1069" s="43"/>
      <c r="P1069" s="186">
        <f t="shared" si="321"/>
        <v>0</v>
      </c>
      <c r="Q1069" s="186">
        <v>0</v>
      </c>
      <c r="R1069" s="186">
        <f t="shared" si="322"/>
        <v>0</v>
      </c>
      <c r="S1069" s="186">
        <v>0</v>
      </c>
      <c r="T1069" s="187">
        <f t="shared" si="323"/>
        <v>0</v>
      </c>
      <c r="AR1069" s="25" t="s">
        <v>337</v>
      </c>
      <c r="AT1069" s="25" t="s">
        <v>287</v>
      </c>
      <c r="AU1069" s="25" t="s">
        <v>291</v>
      </c>
      <c r="AY1069" s="25" t="s">
        <v>285</v>
      </c>
      <c r="BE1069" s="188">
        <f t="shared" si="324"/>
        <v>0</v>
      </c>
      <c r="BF1069" s="188">
        <f t="shared" si="325"/>
        <v>0</v>
      </c>
      <c r="BG1069" s="188">
        <f t="shared" si="326"/>
        <v>0</v>
      </c>
      <c r="BH1069" s="188">
        <f t="shared" si="327"/>
        <v>0</v>
      </c>
      <c r="BI1069" s="188">
        <f t="shared" si="328"/>
        <v>0</v>
      </c>
      <c r="BJ1069" s="25" t="s">
        <v>82</v>
      </c>
      <c r="BK1069" s="188">
        <f t="shared" si="329"/>
        <v>0</v>
      </c>
      <c r="BL1069" s="25" t="s">
        <v>337</v>
      </c>
      <c r="BM1069" s="25" t="s">
        <v>2980</v>
      </c>
    </row>
    <row r="1070" spans="2:65" s="1" customFormat="1" ht="20.399999999999999" customHeight="1">
      <c r="B1070" s="176"/>
      <c r="C1070" s="177" t="s">
        <v>2981</v>
      </c>
      <c r="D1070" s="177" t="s">
        <v>287</v>
      </c>
      <c r="E1070" s="178" t="s">
        <v>2963</v>
      </c>
      <c r="F1070" s="179" t="s">
        <v>2982</v>
      </c>
      <c r="G1070" s="180" t="s">
        <v>494</v>
      </c>
      <c r="H1070" s="181">
        <v>1</v>
      </c>
      <c r="I1070" s="182"/>
      <c r="J1070" s="183">
        <f t="shared" si="320"/>
        <v>0</v>
      </c>
      <c r="K1070" s="403" t="s">
        <v>5588</v>
      </c>
      <c r="L1070" s="42"/>
      <c r="M1070" s="184" t="s">
        <v>5</v>
      </c>
      <c r="N1070" s="185" t="s">
        <v>45</v>
      </c>
      <c r="O1070" s="43"/>
      <c r="P1070" s="186">
        <f t="shared" si="321"/>
        <v>0</v>
      </c>
      <c r="Q1070" s="186">
        <v>0</v>
      </c>
      <c r="R1070" s="186">
        <f t="shared" si="322"/>
        <v>0</v>
      </c>
      <c r="S1070" s="186">
        <v>0</v>
      </c>
      <c r="T1070" s="187">
        <f t="shared" si="323"/>
        <v>0</v>
      </c>
      <c r="AR1070" s="25" t="s">
        <v>337</v>
      </c>
      <c r="AT1070" s="25" t="s">
        <v>287</v>
      </c>
      <c r="AU1070" s="25" t="s">
        <v>291</v>
      </c>
      <c r="AY1070" s="25" t="s">
        <v>285</v>
      </c>
      <c r="BE1070" s="188">
        <f t="shared" si="324"/>
        <v>0</v>
      </c>
      <c r="BF1070" s="188">
        <f t="shared" si="325"/>
        <v>0</v>
      </c>
      <c r="BG1070" s="188">
        <f t="shared" si="326"/>
        <v>0</v>
      </c>
      <c r="BH1070" s="188">
        <f t="shared" si="327"/>
        <v>0</v>
      </c>
      <c r="BI1070" s="188">
        <f t="shared" si="328"/>
        <v>0</v>
      </c>
      <c r="BJ1070" s="25" t="s">
        <v>82</v>
      </c>
      <c r="BK1070" s="188">
        <f t="shared" si="329"/>
        <v>0</v>
      </c>
      <c r="BL1070" s="25" t="s">
        <v>337</v>
      </c>
      <c r="BM1070" s="25" t="s">
        <v>2983</v>
      </c>
    </row>
    <row r="1071" spans="2:65" s="15" customFormat="1" ht="21.6" customHeight="1">
      <c r="B1071" s="245"/>
      <c r="D1071" s="246" t="s">
        <v>73</v>
      </c>
      <c r="E1071" s="246" t="s">
        <v>2984</v>
      </c>
      <c r="F1071" s="246" t="s">
        <v>2985</v>
      </c>
      <c r="I1071" s="247"/>
      <c r="J1071" s="248">
        <f>BK1071</f>
        <v>0</v>
      </c>
      <c r="K1071" s="410"/>
      <c r="L1071" s="245"/>
      <c r="M1071" s="249"/>
      <c r="N1071" s="250"/>
      <c r="O1071" s="250"/>
      <c r="P1071" s="251">
        <f>SUM(P1072:P1076)</f>
        <v>0</v>
      </c>
      <c r="Q1071" s="250"/>
      <c r="R1071" s="251">
        <f>SUM(R1072:R1076)</f>
        <v>0</v>
      </c>
      <c r="S1071" s="250"/>
      <c r="T1071" s="252">
        <f>SUM(T1072:T1076)</f>
        <v>0</v>
      </c>
      <c r="AR1071" s="253" t="s">
        <v>84</v>
      </c>
      <c r="AT1071" s="254" t="s">
        <v>73</v>
      </c>
      <c r="AU1071" s="254" t="s">
        <v>142</v>
      </c>
      <c r="AY1071" s="253" t="s">
        <v>285</v>
      </c>
      <c r="BK1071" s="255">
        <f>SUM(BK1072:BK1076)</f>
        <v>0</v>
      </c>
    </row>
    <row r="1072" spans="2:65" s="1" customFormat="1" ht="20.399999999999999" customHeight="1">
      <c r="B1072" s="176"/>
      <c r="C1072" s="177" t="s">
        <v>2986</v>
      </c>
      <c r="D1072" s="177" t="s">
        <v>287</v>
      </c>
      <c r="E1072" s="178" t="s">
        <v>2987</v>
      </c>
      <c r="F1072" s="179" t="s">
        <v>2988</v>
      </c>
      <c r="G1072" s="180" t="s">
        <v>1222</v>
      </c>
      <c r="H1072" s="181">
        <v>12</v>
      </c>
      <c r="I1072" s="182"/>
      <c r="J1072" s="183">
        <f>ROUND(I1072*H1072,2)</f>
        <v>0</v>
      </c>
      <c r="K1072" s="403" t="s">
        <v>5588</v>
      </c>
      <c r="L1072" s="42"/>
      <c r="M1072" s="184" t="s">
        <v>5</v>
      </c>
      <c r="N1072" s="185" t="s">
        <v>45</v>
      </c>
      <c r="O1072" s="43"/>
      <c r="P1072" s="186">
        <f>O1072*H1072</f>
        <v>0</v>
      </c>
      <c r="Q1072" s="186">
        <v>0</v>
      </c>
      <c r="R1072" s="186">
        <f>Q1072*H1072</f>
        <v>0</v>
      </c>
      <c r="S1072" s="186">
        <v>0</v>
      </c>
      <c r="T1072" s="187">
        <f>S1072*H1072</f>
        <v>0</v>
      </c>
      <c r="AR1072" s="25" t="s">
        <v>337</v>
      </c>
      <c r="AT1072" s="25" t="s">
        <v>287</v>
      </c>
      <c r="AU1072" s="25" t="s">
        <v>291</v>
      </c>
      <c r="AY1072" s="25" t="s">
        <v>285</v>
      </c>
      <c r="BE1072" s="188">
        <f>IF(N1072="základní",J1072,0)</f>
        <v>0</v>
      </c>
      <c r="BF1072" s="188">
        <f>IF(N1072="snížená",J1072,0)</f>
        <v>0</v>
      </c>
      <c r="BG1072" s="188">
        <f>IF(N1072="zákl. přenesená",J1072,0)</f>
        <v>0</v>
      </c>
      <c r="BH1072" s="188">
        <f>IF(N1072="sníž. přenesená",J1072,0)</f>
        <v>0</v>
      </c>
      <c r="BI1072" s="188">
        <f>IF(N1072="nulová",J1072,0)</f>
        <v>0</v>
      </c>
      <c r="BJ1072" s="25" t="s">
        <v>82</v>
      </c>
      <c r="BK1072" s="188">
        <f>ROUND(I1072*H1072,2)</f>
        <v>0</v>
      </c>
      <c r="BL1072" s="25" t="s">
        <v>337</v>
      </c>
      <c r="BM1072" s="25" t="s">
        <v>2989</v>
      </c>
    </row>
    <row r="1073" spans="2:65" s="1" customFormat="1" ht="20.399999999999999" customHeight="1">
      <c r="B1073" s="176"/>
      <c r="C1073" s="177" t="s">
        <v>2990</v>
      </c>
      <c r="D1073" s="177" t="s">
        <v>287</v>
      </c>
      <c r="E1073" s="178" t="s">
        <v>2991</v>
      </c>
      <c r="F1073" s="179" t="s">
        <v>2992</v>
      </c>
      <c r="G1073" s="180" t="s">
        <v>1222</v>
      </c>
      <c r="H1073" s="181">
        <v>16</v>
      </c>
      <c r="I1073" s="182"/>
      <c r="J1073" s="183">
        <f>ROUND(I1073*H1073,2)</f>
        <v>0</v>
      </c>
      <c r="K1073" s="403" t="s">
        <v>5588</v>
      </c>
      <c r="L1073" s="42"/>
      <c r="M1073" s="184" t="s">
        <v>5</v>
      </c>
      <c r="N1073" s="185" t="s">
        <v>45</v>
      </c>
      <c r="O1073" s="43"/>
      <c r="P1073" s="186">
        <f>O1073*H1073</f>
        <v>0</v>
      </c>
      <c r="Q1073" s="186">
        <v>0</v>
      </c>
      <c r="R1073" s="186">
        <f>Q1073*H1073</f>
        <v>0</v>
      </c>
      <c r="S1073" s="186">
        <v>0</v>
      </c>
      <c r="T1073" s="187">
        <f>S1073*H1073</f>
        <v>0</v>
      </c>
      <c r="AR1073" s="25" t="s">
        <v>337</v>
      </c>
      <c r="AT1073" s="25" t="s">
        <v>287</v>
      </c>
      <c r="AU1073" s="25" t="s">
        <v>291</v>
      </c>
      <c r="AY1073" s="25" t="s">
        <v>285</v>
      </c>
      <c r="BE1073" s="188">
        <f>IF(N1073="základní",J1073,0)</f>
        <v>0</v>
      </c>
      <c r="BF1073" s="188">
        <f>IF(N1073="snížená",J1073,0)</f>
        <v>0</v>
      </c>
      <c r="BG1073" s="188">
        <f>IF(N1073="zákl. přenesená",J1073,0)</f>
        <v>0</v>
      </c>
      <c r="BH1073" s="188">
        <f>IF(N1073="sníž. přenesená",J1073,0)</f>
        <v>0</v>
      </c>
      <c r="BI1073" s="188">
        <f>IF(N1073="nulová",J1073,0)</f>
        <v>0</v>
      </c>
      <c r="BJ1073" s="25" t="s">
        <v>82</v>
      </c>
      <c r="BK1073" s="188">
        <f>ROUND(I1073*H1073,2)</f>
        <v>0</v>
      </c>
      <c r="BL1073" s="25" t="s">
        <v>337</v>
      </c>
      <c r="BM1073" s="25" t="s">
        <v>2993</v>
      </c>
    </row>
    <row r="1074" spans="2:65" s="1" customFormat="1" ht="20.399999999999999" customHeight="1">
      <c r="B1074" s="176"/>
      <c r="C1074" s="177" t="s">
        <v>2994</v>
      </c>
      <c r="D1074" s="177" t="s">
        <v>287</v>
      </c>
      <c r="E1074" s="178" t="s">
        <v>2995</v>
      </c>
      <c r="F1074" s="179" t="s">
        <v>2996</v>
      </c>
      <c r="G1074" s="180" t="s">
        <v>1222</v>
      </c>
      <c r="H1074" s="181">
        <v>32</v>
      </c>
      <c r="I1074" s="182"/>
      <c r="J1074" s="183">
        <f>ROUND(I1074*H1074,2)</f>
        <v>0</v>
      </c>
      <c r="K1074" s="403" t="s">
        <v>5588</v>
      </c>
      <c r="L1074" s="42"/>
      <c r="M1074" s="184" t="s">
        <v>5</v>
      </c>
      <c r="N1074" s="185" t="s">
        <v>45</v>
      </c>
      <c r="O1074" s="43"/>
      <c r="P1074" s="186">
        <f>O1074*H1074</f>
        <v>0</v>
      </c>
      <c r="Q1074" s="186">
        <v>0</v>
      </c>
      <c r="R1074" s="186">
        <f>Q1074*H1074</f>
        <v>0</v>
      </c>
      <c r="S1074" s="186">
        <v>0</v>
      </c>
      <c r="T1074" s="187">
        <f>S1074*H1074</f>
        <v>0</v>
      </c>
      <c r="AR1074" s="25" t="s">
        <v>337</v>
      </c>
      <c r="AT1074" s="25" t="s">
        <v>287</v>
      </c>
      <c r="AU1074" s="25" t="s">
        <v>291</v>
      </c>
      <c r="AY1074" s="25" t="s">
        <v>285</v>
      </c>
      <c r="BE1074" s="188">
        <f>IF(N1074="základní",J1074,0)</f>
        <v>0</v>
      </c>
      <c r="BF1074" s="188">
        <f>IF(N1074="snížená",J1074,0)</f>
        <v>0</v>
      </c>
      <c r="BG1074" s="188">
        <f>IF(N1074="zákl. přenesená",J1074,0)</f>
        <v>0</v>
      </c>
      <c r="BH1074" s="188">
        <f>IF(N1074="sníž. přenesená",J1074,0)</f>
        <v>0</v>
      </c>
      <c r="BI1074" s="188">
        <f>IF(N1074="nulová",J1074,0)</f>
        <v>0</v>
      </c>
      <c r="BJ1074" s="25" t="s">
        <v>82</v>
      </c>
      <c r="BK1074" s="188">
        <f>ROUND(I1074*H1074,2)</f>
        <v>0</v>
      </c>
      <c r="BL1074" s="25" t="s">
        <v>337</v>
      </c>
      <c r="BM1074" s="25" t="s">
        <v>2997</v>
      </c>
    </row>
    <row r="1075" spans="2:65" s="1" customFormat="1" ht="20.399999999999999" customHeight="1">
      <c r="B1075" s="176"/>
      <c r="C1075" s="177" t="s">
        <v>2998</v>
      </c>
      <c r="D1075" s="177" t="s">
        <v>287</v>
      </c>
      <c r="E1075" s="178" t="s">
        <v>2999</v>
      </c>
      <c r="F1075" s="179" t="s">
        <v>3000</v>
      </c>
      <c r="G1075" s="180" t="s">
        <v>3001</v>
      </c>
      <c r="H1075" s="181">
        <v>8</v>
      </c>
      <c r="I1075" s="182"/>
      <c r="J1075" s="183">
        <f>ROUND(I1075*H1075,2)</f>
        <v>0</v>
      </c>
      <c r="K1075" s="403" t="s">
        <v>5588</v>
      </c>
      <c r="L1075" s="42"/>
      <c r="M1075" s="184" t="s">
        <v>5</v>
      </c>
      <c r="N1075" s="185" t="s">
        <v>45</v>
      </c>
      <c r="O1075" s="43"/>
      <c r="P1075" s="186">
        <f>O1075*H1075</f>
        <v>0</v>
      </c>
      <c r="Q1075" s="186">
        <v>0</v>
      </c>
      <c r="R1075" s="186">
        <f>Q1075*H1075</f>
        <v>0</v>
      </c>
      <c r="S1075" s="186">
        <v>0</v>
      </c>
      <c r="T1075" s="187">
        <f>S1075*H1075</f>
        <v>0</v>
      </c>
      <c r="AR1075" s="25" t="s">
        <v>337</v>
      </c>
      <c r="AT1075" s="25" t="s">
        <v>287</v>
      </c>
      <c r="AU1075" s="25" t="s">
        <v>291</v>
      </c>
      <c r="AY1075" s="25" t="s">
        <v>285</v>
      </c>
      <c r="BE1075" s="188">
        <f>IF(N1075="základní",J1075,0)</f>
        <v>0</v>
      </c>
      <c r="BF1075" s="188">
        <f>IF(N1075="snížená",J1075,0)</f>
        <v>0</v>
      </c>
      <c r="BG1075" s="188">
        <f>IF(N1075="zákl. přenesená",J1075,0)</f>
        <v>0</v>
      </c>
      <c r="BH1075" s="188">
        <f>IF(N1075="sníž. přenesená",J1075,0)</f>
        <v>0</v>
      </c>
      <c r="BI1075" s="188">
        <f>IF(N1075="nulová",J1075,0)</f>
        <v>0</v>
      </c>
      <c r="BJ1075" s="25" t="s">
        <v>82</v>
      </c>
      <c r="BK1075" s="188">
        <f>ROUND(I1075*H1075,2)</f>
        <v>0</v>
      </c>
      <c r="BL1075" s="25" t="s">
        <v>337</v>
      </c>
      <c r="BM1075" s="25" t="s">
        <v>3002</v>
      </c>
    </row>
    <row r="1076" spans="2:65" s="1" customFormat="1" ht="20.399999999999999" customHeight="1">
      <c r="B1076" s="176"/>
      <c r="C1076" s="177" t="s">
        <v>3003</v>
      </c>
      <c r="D1076" s="177" t="s">
        <v>287</v>
      </c>
      <c r="E1076" s="178" t="s">
        <v>3004</v>
      </c>
      <c r="F1076" s="179" t="s">
        <v>3005</v>
      </c>
      <c r="G1076" s="180" t="s">
        <v>3001</v>
      </c>
      <c r="H1076" s="181">
        <v>12</v>
      </c>
      <c r="I1076" s="182"/>
      <c r="J1076" s="183">
        <f>ROUND(I1076*H1076,2)</f>
        <v>0</v>
      </c>
      <c r="K1076" s="403" t="s">
        <v>5588</v>
      </c>
      <c r="L1076" s="42"/>
      <c r="M1076" s="184" t="s">
        <v>5</v>
      </c>
      <c r="N1076" s="185" t="s">
        <v>45</v>
      </c>
      <c r="O1076" s="43"/>
      <c r="P1076" s="186">
        <f>O1076*H1076</f>
        <v>0</v>
      </c>
      <c r="Q1076" s="186">
        <v>0</v>
      </c>
      <c r="R1076" s="186">
        <f>Q1076*H1076</f>
        <v>0</v>
      </c>
      <c r="S1076" s="186">
        <v>0</v>
      </c>
      <c r="T1076" s="187">
        <f>S1076*H1076</f>
        <v>0</v>
      </c>
      <c r="AR1076" s="25" t="s">
        <v>337</v>
      </c>
      <c r="AT1076" s="25" t="s">
        <v>287</v>
      </c>
      <c r="AU1076" s="25" t="s">
        <v>291</v>
      </c>
      <c r="AY1076" s="25" t="s">
        <v>285</v>
      </c>
      <c r="BE1076" s="188">
        <f>IF(N1076="základní",J1076,0)</f>
        <v>0</v>
      </c>
      <c r="BF1076" s="188">
        <f>IF(N1076="snížená",J1076,0)</f>
        <v>0</v>
      </c>
      <c r="BG1076" s="188">
        <f>IF(N1076="zákl. přenesená",J1076,0)</f>
        <v>0</v>
      </c>
      <c r="BH1076" s="188">
        <f>IF(N1076="sníž. přenesená",J1076,0)</f>
        <v>0</v>
      </c>
      <c r="BI1076" s="188">
        <f>IF(N1076="nulová",J1076,0)</f>
        <v>0</v>
      </c>
      <c r="BJ1076" s="25" t="s">
        <v>82</v>
      </c>
      <c r="BK1076" s="188">
        <f>ROUND(I1076*H1076,2)</f>
        <v>0</v>
      </c>
      <c r="BL1076" s="25" t="s">
        <v>337</v>
      </c>
      <c r="BM1076" s="25" t="s">
        <v>3006</v>
      </c>
    </row>
    <row r="1077" spans="2:65" s="10" customFormat="1" ht="22.35" customHeight="1">
      <c r="B1077" s="162"/>
      <c r="D1077" s="163" t="s">
        <v>73</v>
      </c>
      <c r="E1077" s="240" t="s">
        <v>3007</v>
      </c>
      <c r="F1077" s="240" t="s">
        <v>3008</v>
      </c>
      <c r="I1077" s="165"/>
      <c r="J1077" s="241">
        <f>BK1077</f>
        <v>0</v>
      </c>
      <c r="K1077" s="401"/>
      <c r="L1077" s="162"/>
      <c r="M1077" s="167"/>
      <c r="N1077" s="168"/>
      <c r="O1077" s="168"/>
      <c r="P1077" s="169">
        <f>P1078+P1087+P1102+P1111+P1124+P1135</f>
        <v>0</v>
      </c>
      <c r="Q1077" s="168"/>
      <c r="R1077" s="169">
        <f>R1078+R1087+R1102+R1111+R1124+R1135</f>
        <v>0</v>
      </c>
      <c r="S1077" s="168"/>
      <c r="T1077" s="170">
        <f>T1078+T1087+T1102+T1111+T1124+T1135</f>
        <v>0</v>
      </c>
      <c r="AR1077" s="163" t="s">
        <v>84</v>
      </c>
      <c r="AT1077" s="171" t="s">
        <v>73</v>
      </c>
      <c r="AU1077" s="171" t="s">
        <v>84</v>
      </c>
      <c r="AY1077" s="163" t="s">
        <v>285</v>
      </c>
      <c r="BK1077" s="172">
        <f>BK1078+BK1087+BK1102+BK1111+BK1124+BK1135</f>
        <v>0</v>
      </c>
    </row>
    <row r="1078" spans="2:65" s="15" customFormat="1" ht="14.4" customHeight="1">
      <c r="B1078" s="245"/>
      <c r="D1078" s="246" t="s">
        <v>73</v>
      </c>
      <c r="E1078" s="246" t="s">
        <v>3009</v>
      </c>
      <c r="F1078" s="246" t="s">
        <v>3010</v>
      </c>
      <c r="I1078" s="247"/>
      <c r="J1078" s="248">
        <f>BK1078</f>
        <v>0</v>
      </c>
      <c r="K1078" s="410"/>
      <c r="L1078" s="245"/>
      <c r="M1078" s="249"/>
      <c r="N1078" s="250"/>
      <c r="O1078" s="250"/>
      <c r="P1078" s="251">
        <f>SUM(P1079:P1086)</f>
        <v>0</v>
      </c>
      <c r="Q1078" s="250"/>
      <c r="R1078" s="251">
        <f>SUM(R1079:R1086)</f>
        <v>0</v>
      </c>
      <c r="S1078" s="250"/>
      <c r="T1078" s="252">
        <f>SUM(T1079:T1086)</f>
        <v>0</v>
      </c>
      <c r="AR1078" s="253" t="s">
        <v>84</v>
      </c>
      <c r="AT1078" s="254" t="s">
        <v>73</v>
      </c>
      <c r="AU1078" s="254" t="s">
        <v>142</v>
      </c>
      <c r="AY1078" s="253" t="s">
        <v>285</v>
      </c>
      <c r="BK1078" s="255">
        <f>SUM(BK1079:BK1086)</f>
        <v>0</v>
      </c>
    </row>
    <row r="1079" spans="2:65" s="1" customFormat="1" ht="20.399999999999999" customHeight="1">
      <c r="B1079" s="176"/>
      <c r="C1079" s="230" t="s">
        <v>3011</v>
      </c>
      <c r="D1079" s="230" t="s">
        <v>757</v>
      </c>
      <c r="E1079" s="231" t="s">
        <v>3012</v>
      </c>
      <c r="F1079" s="232" t="s">
        <v>3013</v>
      </c>
      <c r="G1079" s="233" t="s">
        <v>494</v>
      </c>
      <c r="H1079" s="234">
        <v>132</v>
      </c>
      <c r="I1079" s="235"/>
      <c r="J1079" s="236">
        <f t="shared" ref="J1079:J1086" si="330">ROUND(I1079*H1079,2)</f>
        <v>0</v>
      </c>
      <c r="K1079" s="407" t="s">
        <v>5588</v>
      </c>
      <c r="L1079" s="237"/>
      <c r="M1079" s="238" t="s">
        <v>5</v>
      </c>
      <c r="N1079" s="239" t="s">
        <v>45</v>
      </c>
      <c r="O1079" s="43"/>
      <c r="P1079" s="186">
        <f t="shared" ref="P1079:P1086" si="331">O1079*H1079</f>
        <v>0</v>
      </c>
      <c r="Q1079" s="186">
        <v>0</v>
      </c>
      <c r="R1079" s="186">
        <f t="shared" ref="R1079:R1086" si="332">Q1079*H1079</f>
        <v>0</v>
      </c>
      <c r="S1079" s="186">
        <v>0</v>
      </c>
      <c r="T1079" s="187">
        <f t="shared" ref="T1079:T1086" si="333">S1079*H1079</f>
        <v>0</v>
      </c>
      <c r="AR1079" s="25" t="s">
        <v>401</v>
      </c>
      <c r="AT1079" s="25" t="s">
        <v>757</v>
      </c>
      <c r="AU1079" s="25" t="s">
        <v>291</v>
      </c>
      <c r="AY1079" s="25" t="s">
        <v>285</v>
      </c>
      <c r="BE1079" s="188">
        <f t="shared" ref="BE1079:BE1086" si="334">IF(N1079="základní",J1079,0)</f>
        <v>0</v>
      </c>
      <c r="BF1079" s="188">
        <f t="shared" ref="BF1079:BF1086" si="335">IF(N1079="snížená",J1079,0)</f>
        <v>0</v>
      </c>
      <c r="BG1079" s="188">
        <f t="shared" ref="BG1079:BG1086" si="336">IF(N1079="zákl. přenesená",J1079,0)</f>
        <v>0</v>
      </c>
      <c r="BH1079" s="188">
        <f t="shared" ref="BH1079:BH1086" si="337">IF(N1079="sníž. přenesená",J1079,0)</f>
        <v>0</v>
      </c>
      <c r="BI1079" s="188">
        <f t="shared" ref="BI1079:BI1086" si="338">IF(N1079="nulová",J1079,0)</f>
        <v>0</v>
      </c>
      <c r="BJ1079" s="25" t="s">
        <v>82</v>
      </c>
      <c r="BK1079" s="188">
        <f t="shared" ref="BK1079:BK1086" si="339">ROUND(I1079*H1079,2)</f>
        <v>0</v>
      </c>
      <c r="BL1079" s="25" t="s">
        <v>337</v>
      </c>
      <c r="BM1079" s="25" t="s">
        <v>3014</v>
      </c>
    </row>
    <row r="1080" spans="2:65" s="1" customFormat="1" ht="20.399999999999999" customHeight="1">
      <c r="B1080" s="176"/>
      <c r="C1080" s="230" t="s">
        <v>3015</v>
      </c>
      <c r="D1080" s="230" t="s">
        <v>757</v>
      </c>
      <c r="E1080" s="231" t="s">
        <v>3016</v>
      </c>
      <c r="F1080" s="232" t="s">
        <v>3017</v>
      </c>
      <c r="G1080" s="233" t="s">
        <v>494</v>
      </c>
      <c r="H1080" s="234">
        <v>66</v>
      </c>
      <c r="I1080" s="235"/>
      <c r="J1080" s="236">
        <f t="shared" si="330"/>
        <v>0</v>
      </c>
      <c r="K1080" s="407" t="s">
        <v>5588</v>
      </c>
      <c r="L1080" s="237"/>
      <c r="M1080" s="238" t="s">
        <v>5</v>
      </c>
      <c r="N1080" s="239" t="s">
        <v>45</v>
      </c>
      <c r="O1080" s="43"/>
      <c r="P1080" s="186">
        <f t="shared" si="331"/>
        <v>0</v>
      </c>
      <c r="Q1080" s="186">
        <v>0</v>
      </c>
      <c r="R1080" s="186">
        <f t="shared" si="332"/>
        <v>0</v>
      </c>
      <c r="S1080" s="186">
        <v>0</v>
      </c>
      <c r="T1080" s="187">
        <f t="shared" si="333"/>
        <v>0</v>
      </c>
      <c r="AR1080" s="25" t="s">
        <v>401</v>
      </c>
      <c r="AT1080" s="25" t="s">
        <v>757</v>
      </c>
      <c r="AU1080" s="25" t="s">
        <v>291</v>
      </c>
      <c r="AY1080" s="25" t="s">
        <v>285</v>
      </c>
      <c r="BE1080" s="188">
        <f t="shared" si="334"/>
        <v>0</v>
      </c>
      <c r="BF1080" s="188">
        <f t="shared" si="335"/>
        <v>0</v>
      </c>
      <c r="BG1080" s="188">
        <f t="shared" si="336"/>
        <v>0</v>
      </c>
      <c r="BH1080" s="188">
        <f t="shared" si="337"/>
        <v>0</v>
      </c>
      <c r="BI1080" s="188">
        <f t="shared" si="338"/>
        <v>0</v>
      </c>
      <c r="BJ1080" s="25" t="s">
        <v>82</v>
      </c>
      <c r="BK1080" s="188">
        <f t="shared" si="339"/>
        <v>0</v>
      </c>
      <c r="BL1080" s="25" t="s">
        <v>337</v>
      </c>
      <c r="BM1080" s="25" t="s">
        <v>3018</v>
      </c>
    </row>
    <row r="1081" spans="2:65" s="1" customFormat="1" ht="20.399999999999999" customHeight="1">
      <c r="B1081" s="176"/>
      <c r="C1081" s="230" t="s">
        <v>3019</v>
      </c>
      <c r="D1081" s="230" t="s">
        <v>757</v>
      </c>
      <c r="E1081" s="231" t="s">
        <v>3020</v>
      </c>
      <c r="F1081" s="232" t="s">
        <v>3021</v>
      </c>
      <c r="G1081" s="233" t="s">
        <v>494</v>
      </c>
      <c r="H1081" s="234">
        <v>66</v>
      </c>
      <c r="I1081" s="235"/>
      <c r="J1081" s="236">
        <f t="shared" si="330"/>
        <v>0</v>
      </c>
      <c r="K1081" s="407" t="s">
        <v>5588</v>
      </c>
      <c r="L1081" s="237"/>
      <c r="M1081" s="238" t="s">
        <v>5</v>
      </c>
      <c r="N1081" s="239" t="s">
        <v>45</v>
      </c>
      <c r="O1081" s="43"/>
      <c r="P1081" s="186">
        <f t="shared" si="331"/>
        <v>0</v>
      </c>
      <c r="Q1081" s="186">
        <v>0</v>
      </c>
      <c r="R1081" s="186">
        <f t="shared" si="332"/>
        <v>0</v>
      </c>
      <c r="S1081" s="186">
        <v>0</v>
      </c>
      <c r="T1081" s="187">
        <f t="shared" si="333"/>
        <v>0</v>
      </c>
      <c r="AR1081" s="25" t="s">
        <v>401</v>
      </c>
      <c r="AT1081" s="25" t="s">
        <v>757</v>
      </c>
      <c r="AU1081" s="25" t="s">
        <v>291</v>
      </c>
      <c r="AY1081" s="25" t="s">
        <v>285</v>
      </c>
      <c r="BE1081" s="188">
        <f t="shared" si="334"/>
        <v>0</v>
      </c>
      <c r="BF1081" s="188">
        <f t="shared" si="335"/>
        <v>0</v>
      </c>
      <c r="BG1081" s="188">
        <f t="shared" si="336"/>
        <v>0</v>
      </c>
      <c r="BH1081" s="188">
        <f t="shared" si="337"/>
        <v>0</v>
      </c>
      <c r="BI1081" s="188">
        <f t="shared" si="338"/>
        <v>0</v>
      </c>
      <c r="BJ1081" s="25" t="s">
        <v>82</v>
      </c>
      <c r="BK1081" s="188">
        <f t="shared" si="339"/>
        <v>0</v>
      </c>
      <c r="BL1081" s="25" t="s">
        <v>337</v>
      </c>
      <c r="BM1081" s="25" t="s">
        <v>3022</v>
      </c>
    </row>
    <row r="1082" spans="2:65" s="1" customFormat="1" ht="20.399999999999999" customHeight="1">
      <c r="B1082" s="176"/>
      <c r="C1082" s="230" t="s">
        <v>3023</v>
      </c>
      <c r="D1082" s="230" t="s">
        <v>757</v>
      </c>
      <c r="E1082" s="231" t="s">
        <v>3024</v>
      </c>
      <c r="F1082" s="232" t="s">
        <v>3025</v>
      </c>
      <c r="G1082" s="233" t="s">
        <v>494</v>
      </c>
      <c r="H1082" s="234">
        <v>66</v>
      </c>
      <c r="I1082" s="235"/>
      <c r="J1082" s="236">
        <f t="shared" si="330"/>
        <v>0</v>
      </c>
      <c r="K1082" s="407" t="s">
        <v>5588</v>
      </c>
      <c r="L1082" s="237"/>
      <c r="M1082" s="238" t="s">
        <v>5</v>
      </c>
      <c r="N1082" s="239" t="s">
        <v>45</v>
      </c>
      <c r="O1082" s="43"/>
      <c r="P1082" s="186">
        <f t="shared" si="331"/>
        <v>0</v>
      </c>
      <c r="Q1082" s="186">
        <v>0</v>
      </c>
      <c r="R1082" s="186">
        <f t="shared" si="332"/>
        <v>0</v>
      </c>
      <c r="S1082" s="186">
        <v>0</v>
      </c>
      <c r="T1082" s="187">
        <f t="shared" si="333"/>
        <v>0</v>
      </c>
      <c r="AR1082" s="25" t="s">
        <v>401</v>
      </c>
      <c r="AT1082" s="25" t="s">
        <v>757</v>
      </c>
      <c r="AU1082" s="25" t="s">
        <v>291</v>
      </c>
      <c r="AY1082" s="25" t="s">
        <v>285</v>
      </c>
      <c r="BE1082" s="188">
        <f t="shared" si="334"/>
        <v>0</v>
      </c>
      <c r="BF1082" s="188">
        <f t="shared" si="335"/>
        <v>0</v>
      </c>
      <c r="BG1082" s="188">
        <f t="shared" si="336"/>
        <v>0</v>
      </c>
      <c r="BH1082" s="188">
        <f t="shared" si="337"/>
        <v>0</v>
      </c>
      <c r="BI1082" s="188">
        <f t="shared" si="338"/>
        <v>0</v>
      </c>
      <c r="BJ1082" s="25" t="s">
        <v>82</v>
      </c>
      <c r="BK1082" s="188">
        <f t="shared" si="339"/>
        <v>0</v>
      </c>
      <c r="BL1082" s="25" t="s">
        <v>337</v>
      </c>
      <c r="BM1082" s="25" t="s">
        <v>3026</v>
      </c>
    </row>
    <row r="1083" spans="2:65" s="1" customFormat="1" ht="20.399999999999999" customHeight="1">
      <c r="B1083" s="176"/>
      <c r="C1083" s="177" t="s">
        <v>3027</v>
      </c>
      <c r="D1083" s="177" t="s">
        <v>287</v>
      </c>
      <c r="E1083" s="178" t="s">
        <v>3028</v>
      </c>
      <c r="F1083" s="179" t="s">
        <v>3029</v>
      </c>
      <c r="G1083" s="180" t="s">
        <v>494</v>
      </c>
      <c r="H1083" s="181">
        <v>132</v>
      </c>
      <c r="I1083" s="182"/>
      <c r="J1083" s="183">
        <f t="shared" si="330"/>
        <v>0</v>
      </c>
      <c r="K1083" s="403" t="s">
        <v>5588</v>
      </c>
      <c r="L1083" s="42"/>
      <c r="M1083" s="184" t="s">
        <v>5</v>
      </c>
      <c r="N1083" s="185" t="s">
        <v>45</v>
      </c>
      <c r="O1083" s="43"/>
      <c r="P1083" s="186">
        <f t="shared" si="331"/>
        <v>0</v>
      </c>
      <c r="Q1083" s="186">
        <v>0</v>
      </c>
      <c r="R1083" s="186">
        <f t="shared" si="332"/>
        <v>0</v>
      </c>
      <c r="S1083" s="186">
        <v>0</v>
      </c>
      <c r="T1083" s="187">
        <f t="shared" si="333"/>
        <v>0</v>
      </c>
      <c r="AR1083" s="25" t="s">
        <v>337</v>
      </c>
      <c r="AT1083" s="25" t="s">
        <v>287</v>
      </c>
      <c r="AU1083" s="25" t="s">
        <v>291</v>
      </c>
      <c r="AY1083" s="25" t="s">
        <v>285</v>
      </c>
      <c r="BE1083" s="188">
        <f t="shared" si="334"/>
        <v>0</v>
      </c>
      <c r="BF1083" s="188">
        <f t="shared" si="335"/>
        <v>0</v>
      </c>
      <c r="BG1083" s="188">
        <f t="shared" si="336"/>
        <v>0</v>
      </c>
      <c r="BH1083" s="188">
        <f t="shared" si="337"/>
        <v>0</v>
      </c>
      <c r="BI1083" s="188">
        <f t="shared" si="338"/>
        <v>0</v>
      </c>
      <c r="BJ1083" s="25" t="s">
        <v>82</v>
      </c>
      <c r="BK1083" s="188">
        <f t="shared" si="339"/>
        <v>0</v>
      </c>
      <c r="BL1083" s="25" t="s">
        <v>337</v>
      </c>
      <c r="BM1083" s="25" t="s">
        <v>3030</v>
      </c>
    </row>
    <row r="1084" spans="2:65" s="1" customFormat="1" ht="20.399999999999999" customHeight="1">
      <c r="B1084" s="176"/>
      <c r="C1084" s="177" t="s">
        <v>3031</v>
      </c>
      <c r="D1084" s="177" t="s">
        <v>287</v>
      </c>
      <c r="E1084" s="178" t="s">
        <v>3032</v>
      </c>
      <c r="F1084" s="179" t="s">
        <v>3033</v>
      </c>
      <c r="G1084" s="180" t="s">
        <v>494</v>
      </c>
      <c r="H1084" s="181">
        <v>66</v>
      </c>
      <c r="I1084" s="182"/>
      <c r="J1084" s="183">
        <f t="shared" si="330"/>
        <v>0</v>
      </c>
      <c r="K1084" s="403" t="s">
        <v>5588</v>
      </c>
      <c r="L1084" s="42"/>
      <c r="M1084" s="184" t="s">
        <v>5</v>
      </c>
      <c r="N1084" s="185" t="s">
        <v>45</v>
      </c>
      <c r="O1084" s="43"/>
      <c r="P1084" s="186">
        <f t="shared" si="331"/>
        <v>0</v>
      </c>
      <c r="Q1084" s="186">
        <v>0</v>
      </c>
      <c r="R1084" s="186">
        <f t="shared" si="332"/>
        <v>0</v>
      </c>
      <c r="S1084" s="186">
        <v>0</v>
      </c>
      <c r="T1084" s="187">
        <f t="shared" si="333"/>
        <v>0</v>
      </c>
      <c r="AR1084" s="25" t="s">
        <v>337</v>
      </c>
      <c r="AT1084" s="25" t="s">
        <v>287</v>
      </c>
      <c r="AU1084" s="25" t="s">
        <v>291</v>
      </c>
      <c r="AY1084" s="25" t="s">
        <v>285</v>
      </c>
      <c r="BE1084" s="188">
        <f t="shared" si="334"/>
        <v>0</v>
      </c>
      <c r="BF1084" s="188">
        <f t="shared" si="335"/>
        <v>0</v>
      </c>
      <c r="BG1084" s="188">
        <f t="shared" si="336"/>
        <v>0</v>
      </c>
      <c r="BH1084" s="188">
        <f t="shared" si="337"/>
        <v>0</v>
      </c>
      <c r="BI1084" s="188">
        <f t="shared" si="338"/>
        <v>0</v>
      </c>
      <c r="BJ1084" s="25" t="s">
        <v>82</v>
      </c>
      <c r="BK1084" s="188">
        <f t="shared" si="339"/>
        <v>0</v>
      </c>
      <c r="BL1084" s="25" t="s">
        <v>337</v>
      </c>
      <c r="BM1084" s="25" t="s">
        <v>3034</v>
      </c>
    </row>
    <row r="1085" spans="2:65" s="1" customFormat="1" ht="20.399999999999999" customHeight="1">
      <c r="B1085" s="176"/>
      <c r="C1085" s="177" t="s">
        <v>3035</v>
      </c>
      <c r="D1085" s="177" t="s">
        <v>287</v>
      </c>
      <c r="E1085" s="178" t="s">
        <v>3036</v>
      </c>
      <c r="F1085" s="179" t="s">
        <v>3037</v>
      </c>
      <c r="G1085" s="180" t="s">
        <v>494</v>
      </c>
      <c r="H1085" s="181">
        <v>66</v>
      </c>
      <c r="I1085" s="182"/>
      <c r="J1085" s="183">
        <f t="shared" si="330"/>
        <v>0</v>
      </c>
      <c r="K1085" s="403" t="s">
        <v>5588</v>
      </c>
      <c r="L1085" s="42"/>
      <c r="M1085" s="184" t="s">
        <v>5</v>
      </c>
      <c r="N1085" s="185" t="s">
        <v>45</v>
      </c>
      <c r="O1085" s="43"/>
      <c r="P1085" s="186">
        <f t="shared" si="331"/>
        <v>0</v>
      </c>
      <c r="Q1085" s="186">
        <v>0</v>
      </c>
      <c r="R1085" s="186">
        <f t="shared" si="332"/>
        <v>0</v>
      </c>
      <c r="S1085" s="186">
        <v>0</v>
      </c>
      <c r="T1085" s="187">
        <f t="shared" si="333"/>
        <v>0</v>
      </c>
      <c r="AR1085" s="25" t="s">
        <v>337</v>
      </c>
      <c r="AT1085" s="25" t="s">
        <v>287</v>
      </c>
      <c r="AU1085" s="25" t="s">
        <v>291</v>
      </c>
      <c r="AY1085" s="25" t="s">
        <v>285</v>
      </c>
      <c r="BE1085" s="188">
        <f t="shared" si="334"/>
        <v>0</v>
      </c>
      <c r="BF1085" s="188">
        <f t="shared" si="335"/>
        <v>0</v>
      </c>
      <c r="BG1085" s="188">
        <f t="shared" si="336"/>
        <v>0</v>
      </c>
      <c r="BH1085" s="188">
        <f t="shared" si="337"/>
        <v>0</v>
      </c>
      <c r="BI1085" s="188">
        <f t="shared" si="338"/>
        <v>0</v>
      </c>
      <c r="BJ1085" s="25" t="s">
        <v>82</v>
      </c>
      <c r="BK1085" s="188">
        <f t="shared" si="339"/>
        <v>0</v>
      </c>
      <c r="BL1085" s="25" t="s">
        <v>337</v>
      </c>
      <c r="BM1085" s="25" t="s">
        <v>3038</v>
      </c>
    </row>
    <row r="1086" spans="2:65" s="1" customFormat="1" ht="20.399999999999999" customHeight="1">
      <c r="B1086" s="176"/>
      <c r="C1086" s="177" t="s">
        <v>3039</v>
      </c>
      <c r="D1086" s="177" t="s">
        <v>287</v>
      </c>
      <c r="E1086" s="178" t="s">
        <v>3040</v>
      </c>
      <c r="F1086" s="179" t="s">
        <v>3041</v>
      </c>
      <c r="G1086" s="180" t="s">
        <v>494</v>
      </c>
      <c r="H1086" s="181">
        <v>66</v>
      </c>
      <c r="I1086" s="182"/>
      <c r="J1086" s="183">
        <f t="shared" si="330"/>
        <v>0</v>
      </c>
      <c r="K1086" s="403" t="s">
        <v>5588</v>
      </c>
      <c r="L1086" s="42"/>
      <c r="M1086" s="184" t="s">
        <v>5</v>
      </c>
      <c r="N1086" s="185" t="s">
        <v>45</v>
      </c>
      <c r="O1086" s="43"/>
      <c r="P1086" s="186">
        <f t="shared" si="331"/>
        <v>0</v>
      </c>
      <c r="Q1086" s="186">
        <v>0</v>
      </c>
      <c r="R1086" s="186">
        <f t="shared" si="332"/>
        <v>0</v>
      </c>
      <c r="S1086" s="186">
        <v>0</v>
      </c>
      <c r="T1086" s="187">
        <f t="shared" si="333"/>
        <v>0</v>
      </c>
      <c r="AR1086" s="25" t="s">
        <v>337</v>
      </c>
      <c r="AT1086" s="25" t="s">
        <v>287</v>
      </c>
      <c r="AU1086" s="25" t="s">
        <v>291</v>
      </c>
      <c r="AY1086" s="25" t="s">
        <v>285</v>
      </c>
      <c r="BE1086" s="188">
        <f t="shared" si="334"/>
        <v>0</v>
      </c>
      <c r="BF1086" s="188">
        <f t="shared" si="335"/>
        <v>0</v>
      </c>
      <c r="BG1086" s="188">
        <f t="shared" si="336"/>
        <v>0</v>
      </c>
      <c r="BH1086" s="188">
        <f t="shared" si="337"/>
        <v>0</v>
      </c>
      <c r="BI1086" s="188">
        <f t="shared" si="338"/>
        <v>0</v>
      </c>
      <c r="BJ1086" s="25" t="s">
        <v>82</v>
      </c>
      <c r="BK1086" s="188">
        <f t="shared" si="339"/>
        <v>0</v>
      </c>
      <c r="BL1086" s="25" t="s">
        <v>337</v>
      </c>
      <c r="BM1086" s="25" t="s">
        <v>3042</v>
      </c>
    </row>
    <row r="1087" spans="2:65" s="15" customFormat="1" ht="21.6" customHeight="1">
      <c r="B1087" s="245"/>
      <c r="D1087" s="246" t="s">
        <v>73</v>
      </c>
      <c r="E1087" s="246" t="s">
        <v>3043</v>
      </c>
      <c r="F1087" s="246" t="s">
        <v>3044</v>
      </c>
      <c r="I1087" s="247"/>
      <c r="J1087" s="248">
        <f>BK1087</f>
        <v>0</v>
      </c>
      <c r="K1087" s="410"/>
      <c r="L1087" s="245"/>
      <c r="M1087" s="249"/>
      <c r="N1087" s="250"/>
      <c r="O1087" s="250"/>
      <c r="P1087" s="251">
        <f>SUM(P1088:P1101)</f>
        <v>0</v>
      </c>
      <c r="Q1087" s="250"/>
      <c r="R1087" s="251">
        <f>SUM(R1088:R1101)</f>
        <v>0</v>
      </c>
      <c r="S1087" s="250"/>
      <c r="T1087" s="252">
        <f>SUM(T1088:T1101)</f>
        <v>0</v>
      </c>
      <c r="AR1087" s="253" t="s">
        <v>84</v>
      </c>
      <c r="AT1087" s="254" t="s">
        <v>73</v>
      </c>
      <c r="AU1087" s="254" t="s">
        <v>142</v>
      </c>
      <c r="AY1087" s="253" t="s">
        <v>285</v>
      </c>
      <c r="BK1087" s="255">
        <f>SUM(BK1088:BK1101)</f>
        <v>0</v>
      </c>
    </row>
    <row r="1088" spans="2:65" s="1" customFormat="1" ht="20.399999999999999" customHeight="1">
      <c r="B1088" s="176"/>
      <c r="C1088" s="230" t="s">
        <v>3045</v>
      </c>
      <c r="D1088" s="230" t="s">
        <v>757</v>
      </c>
      <c r="E1088" s="231" t="s">
        <v>3046</v>
      </c>
      <c r="F1088" s="232" t="s">
        <v>3047</v>
      </c>
      <c r="G1088" s="233" t="s">
        <v>494</v>
      </c>
      <c r="H1088" s="234">
        <v>1</v>
      </c>
      <c r="I1088" s="235"/>
      <c r="J1088" s="236">
        <f t="shared" ref="J1088:J1101" si="340">ROUND(I1088*H1088,2)</f>
        <v>0</v>
      </c>
      <c r="K1088" s="407" t="s">
        <v>5588</v>
      </c>
      <c r="L1088" s="237"/>
      <c r="M1088" s="238" t="s">
        <v>5</v>
      </c>
      <c r="N1088" s="239" t="s">
        <v>45</v>
      </c>
      <c r="O1088" s="43"/>
      <c r="P1088" s="186">
        <f t="shared" ref="P1088:P1101" si="341">O1088*H1088</f>
        <v>0</v>
      </c>
      <c r="Q1088" s="186">
        <v>0</v>
      </c>
      <c r="R1088" s="186">
        <f t="shared" ref="R1088:R1101" si="342">Q1088*H1088</f>
        <v>0</v>
      </c>
      <c r="S1088" s="186">
        <v>0</v>
      </c>
      <c r="T1088" s="187">
        <f t="shared" ref="T1088:T1101" si="343">S1088*H1088</f>
        <v>0</v>
      </c>
      <c r="AR1088" s="25" t="s">
        <v>401</v>
      </c>
      <c r="AT1088" s="25" t="s">
        <v>757</v>
      </c>
      <c r="AU1088" s="25" t="s">
        <v>291</v>
      </c>
      <c r="AY1088" s="25" t="s">
        <v>285</v>
      </c>
      <c r="BE1088" s="188">
        <f t="shared" ref="BE1088:BE1101" si="344">IF(N1088="základní",J1088,0)</f>
        <v>0</v>
      </c>
      <c r="BF1088" s="188">
        <f t="shared" ref="BF1088:BF1101" si="345">IF(N1088="snížená",J1088,0)</f>
        <v>0</v>
      </c>
      <c r="BG1088" s="188">
        <f t="shared" ref="BG1088:BG1101" si="346">IF(N1088="zákl. přenesená",J1088,0)</f>
        <v>0</v>
      </c>
      <c r="BH1088" s="188">
        <f t="shared" ref="BH1088:BH1101" si="347">IF(N1088="sníž. přenesená",J1088,0)</f>
        <v>0</v>
      </c>
      <c r="BI1088" s="188">
        <f t="shared" ref="BI1088:BI1101" si="348">IF(N1088="nulová",J1088,0)</f>
        <v>0</v>
      </c>
      <c r="BJ1088" s="25" t="s">
        <v>82</v>
      </c>
      <c r="BK1088" s="188">
        <f t="shared" ref="BK1088:BK1101" si="349">ROUND(I1088*H1088,2)</f>
        <v>0</v>
      </c>
      <c r="BL1088" s="25" t="s">
        <v>337</v>
      </c>
      <c r="BM1088" s="25" t="s">
        <v>3048</v>
      </c>
    </row>
    <row r="1089" spans="2:65" s="1" customFormat="1" ht="20.399999999999999" customHeight="1">
      <c r="B1089" s="176"/>
      <c r="C1089" s="230" t="s">
        <v>3049</v>
      </c>
      <c r="D1089" s="230" t="s">
        <v>757</v>
      </c>
      <c r="E1089" s="231" t="s">
        <v>3050</v>
      </c>
      <c r="F1089" s="232" t="s">
        <v>3051</v>
      </c>
      <c r="G1089" s="233" t="s">
        <v>494</v>
      </c>
      <c r="H1089" s="234">
        <v>1</v>
      </c>
      <c r="I1089" s="235"/>
      <c r="J1089" s="236">
        <f t="shared" si="340"/>
        <v>0</v>
      </c>
      <c r="K1089" s="407" t="s">
        <v>5588</v>
      </c>
      <c r="L1089" s="237"/>
      <c r="M1089" s="238" t="s">
        <v>5</v>
      </c>
      <c r="N1089" s="239" t="s">
        <v>45</v>
      </c>
      <c r="O1089" s="43"/>
      <c r="P1089" s="186">
        <f t="shared" si="341"/>
        <v>0</v>
      </c>
      <c r="Q1089" s="186">
        <v>0</v>
      </c>
      <c r="R1089" s="186">
        <f t="shared" si="342"/>
        <v>0</v>
      </c>
      <c r="S1089" s="186">
        <v>0</v>
      </c>
      <c r="T1089" s="187">
        <f t="shared" si="343"/>
        <v>0</v>
      </c>
      <c r="AR1089" s="25" t="s">
        <v>401</v>
      </c>
      <c r="AT1089" s="25" t="s">
        <v>757</v>
      </c>
      <c r="AU1089" s="25" t="s">
        <v>291</v>
      </c>
      <c r="AY1089" s="25" t="s">
        <v>285</v>
      </c>
      <c r="BE1089" s="188">
        <f t="shared" si="344"/>
        <v>0</v>
      </c>
      <c r="BF1089" s="188">
        <f t="shared" si="345"/>
        <v>0</v>
      </c>
      <c r="BG1089" s="188">
        <f t="shared" si="346"/>
        <v>0</v>
      </c>
      <c r="BH1089" s="188">
        <f t="shared" si="347"/>
        <v>0</v>
      </c>
      <c r="BI1089" s="188">
        <f t="shared" si="348"/>
        <v>0</v>
      </c>
      <c r="BJ1089" s="25" t="s">
        <v>82</v>
      </c>
      <c r="BK1089" s="188">
        <f t="shared" si="349"/>
        <v>0</v>
      </c>
      <c r="BL1089" s="25" t="s">
        <v>337</v>
      </c>
      <c r="BM1089" s="25" t="s">
        <v>3052</v>
      </c>
    </row>
    <row r="1090" spans="2:65" s="1" customFormat="1" ht="20.399999999999999" customHeight="1">
      <c r="B1090" s="176"/>
      <c r="C1090" s="230" t="s">
        <v>3053</v>
      </c>
      <c r="D1090" s="230" t="s">
        <v>757</v>
      </c>
      <c r="E1090" s="231" t="s">
        <v>3054</v>
      </c>
      <c r="F1090" s="232" t="s">
        <v>3055</v>
      </c>
      <c r="G1090" s="233" t="s">
        <v>494</v>
      </c>
      <c r="H1090" s="234">
        <v>1</v>
      </c>
      <c r="I1090" s="235"/>
      <c r="J1090" s="236">
        <f t="shared" si="340"/>
        <v>0</v>
      </c>
      <c r="K1090" s="407" t="s">
        <v>5588</v>
      </c>
      <c r="L1090" s="237"/>
      <c r="M1090" s="238" t="s">
        <v>5</v>
      </c>
      <c r="N1090" s="239" t="s">
        <v>45</v>
      </c>
      <c r="O1090" s="43"/>
      <c r="P1090" s="186">
        <f t="shared" si="341"/>
        <v>0</v>
      </c>
      <c r="Q1090" s="186">
        <v>0</v>
      </c>
      <c r="R1090" s="186">
        <f t="shared" si="342"/>
        <v>0</v>
      </c>
      <c r="S1090" s="186">
        <v>0</v>
      </c>
      <c r="T1090" s="187">
        <f t="shared" si="343"/>
        <v>0</v>
      </c>
      <c r="AR1090" s="25" t="s">
        <v>401</v>
      </c>
      <c r="AT1090" s="25" t="s">
        <v>757</v>
      </c>
      <c r="AU1090" s="25" t="s">
        <v>291</v>
      </c>
      <c r="AY1090" s="25" t="s">
        <v>285</v>
      </c>
      <c r="BE1090" s="188">
        <f t="shared" si="344"/>
        <v>0</v>
      </c>
      <c r="BF1090" s="188">
        <f t="shared" si="345"/>
        <v>0</v>
      </c>
      <c r="BG1090" s="188">
        <f t="shared" si="346"/>
        <v>0</v>
      </c>
      <c r="BH1090" s="188">
        <f t="shared" si="347"/>
        <v>0</v>
      </c>
      <c r="BI1090" s="188">
        <f t="shared" si="348"/>
        <v>0</v>
      </c>
      <c r="BJ1090" s="25" t="s">
        <v>82</v>
      </c>
      <c r="BK1090" s="188">
        <f t="shared" si="349"/>
        <v>0</v>
      </c>
      <c r="BL1090" s="25" t="s">
        <v>337</v>
      </c>
      <c r="BM1090" s="25" t="s">
        <v>3056</v>
      </c>
    </row>
    <row r="1091" spans="2:65" s="1" customFormat="1" ht="20.399999999999999" customHeight="1">
      <c r="B1091" s="176"/>
      <c r="C1091" s="230" t="s">
        <v>3057</v>
      </c>
      <c r="D1091" s="230" t="s">
        <v>757</v>
      </c>
      <c r="E1091" s="231" t="s">
        <v>3058</v>
      </c>
      <c r="F1091" s="232" t="s">
        <v>3059</v>
      </c>
      <c r="G1091" s="233" t="s">
        <v>494</v>
      </c>
      <c r="H1091" s="234">
        <v>6</v>
      </c>
      <c r="I1091" s="235"/>
      <c r="J1091" s="236">
        <f t="shared" si="340"/>
        <v>0</v>
      </c>
      <c r="K1091" s="407" t="s">
        <v>5588</v>
      </c>
      <c r="L1091" s="237"/>
      <c r="M1091" s="238" t="s">
        <v>5</v>
      </c>
      <c r="N1091" s="239" t="s">
        <v>45</v>
      </c>
      <c r="O1091" s="43"/>
      <c r="P1091" s="186">
        <f t="shared" si="341"/>
        <v>0</v>
      </c>
      <c r="Q1091" s="186">
        <v>0</v>
      </c>
      <c r="R1091" s="186">
        <f t="shared" si="342"/>
        <v>0</v>
      </c>
      <c r="S1091" s="186">
        <v>0</v>
      </c>
      <c r="T1091" s="187">
        <f t="shared" si="343"/>
        <v>0</v>
      </c>
      <c r="AR1091" s="25" t="s">
        <v>401</v>
      </c>
      <c r="AT1091" s="25" t="s">
        <v>757</v>
      </c>
      <c r="AU1091" s="25" t="s">
        <v>291</v>
      </c>
      <c r="AY1091" s="25" t="s">
        <v>285</v>
      </c>
      <c r="BE1091" s="188">
        <f t="shared" si="344"/>
        <v>0</v>
      </c>
      <c r="BF1091" s="188">
        <f t="shared" si="345"/>
        <v>0</v>
      </c>
      <c r="BG1091" s="188">
        <f t="shared" si="346"/>
        <v>0</v>
      </c>
      <c r="BH1091" s="188">
        <f t="shared" si="347"/>
        <v>0</v>
      </c>
      <c r="BI1091" s="188">
        <f t="shared" si="348"/>
        <v>0</v>
      </c>
      <c r="BJ1091" s="25" t="s">
        <v>82</v>
      </c>
      <c r="BK1091" s="188">
        <f t="shared" si="349"/>
        <v>0</v>
      </c>
      <c r="BL1091" s="25" t="s">
        <v>337</v>
      </c>
      <c r="BM1091" s="25" t="s">
        <v>3060</v>
      </c>
    </row>
    <row r="1092" spans="2:65" s="1" customFormat="1" ht="20.399999999999999" customHeight="1">
      <c r="B1092" s="176"/>
      <c r="C1092" s="230" t="s">
        <v>3061</v>
      </c>
      <c r="D1092" s="230" t="s">
        <v>757</v>
      </c>
      <c r="E1092" s="231" t="s">
        <v>3062</v>
      </c>
      <c r="F1092" s="232" t="s">
        <v>3063</v>
      </c>
      <c r="G1092" s="233" t="s">
        <v>494</v>
      </c>
      <c r="H1092" s="234">
        <v>6</v>
      </c>
      <c r="I1092" s="235"/>
      <c r="J1092" s="236">
        <f t="shared" si="340"/>
        <v>0</v>
      </c>
      <c r="K1092" s="407" t="s">
        <v>5588</v>
      </c>
      <c r="L1092" s="237"/>
      <c r="M1092" s="238" t="s">
        <v>5</v>
      </c>
      <c r="N1092" s="239" t="s">
        <v>45</v>
      </c>
      <c r="O1092" s="43"/>
      <c r="P1092" s="186">
        <f t="shared" si="341"/>
        <v>0</v>
      </c>
      <c r="Q1092" s="186">
        <v>0</v>
      </c>
      <c r="R1092" s="186">
        <f t="shared" si="342"/>
        <v>0</v>
      </c>
      <c r="S1092" s="186">
        <v>0</v>
      </c>
      <c r="T1092" s="187">
        <f t="shared" si="343"/>
        <v>0</v>
      </c>
      <c r="AR1092" s="25" t="s">
        <v>401</v>
      </c>
      <c r="AT1092" s="25" t="s">
        <v>757</v>
      </c>
      <c r="AU1092" s="25" t="s">
        <v>291</v>
      </c>
      <c r="AY1092" s="25" t="s">
        <v>285</v>
      </c>
      <c r="BE1092" s="188">
        <f t="shared" si="344"/>
        <v>0</v>
      </c>
      <c r="BF1092" s="188">
        <f t="shared" si="345"/>
        <v>0</v>
      </c>
      <c r="BG1092" s="188">
        <f t="shared" si="346"/>
        <v>0</v>
      </c>
      <c r="BH1092" s="188">
        <f t="shared" si="347"/>
        <v>0</v>
      </c>
      <c r="BI1092" s="188">
        <f t="shared" si="348"/>
        <v>0</v>
      </c>
      <c r="BJ1092" s="25" t="s">
        <v>82</v>
      </c>
      <c r="BK1092" s="188">
        <f t="shared" si="349"/>
        <v>0</v>
      </c>
      <c r="BL1092" s="25" t="s">
        <v>337</v>
      </c>
      <c r="BM1092" s="25" t="s">
        <v>3064</v>
      </c>
    </row>
    <row r="1093" spans="2:65" s="1" customFormat="1" ht="20.399999999999999" customHeight="1">
      <c r="B1093" s="176"/>
      <c r="C1093" s="230" t="s">
        <v>3065</v>
      </c>
      <c r="D1093" s="230" t="s">
        <v>757</v>
      </c>
      <c r="E1093" s="231" t="s">
        <v>3066</v>
      </c>
      <c r="F1093" s="232" t="s">
        <v>3067</v>
      </c>
      <c r="G1093" s="233" t="s">
        <v>494</v>
      </c>
      <c r="H1093" s="234">
        <v>1</v>
      </c>
      <c r="I1093" s="235"/>
      <c r="J1093" s="236">
        <f t="shared" si="340"/>
        <v>0</v>
      </c>
      <c r="K1093" s="407" t="s">
        <v>5588</v>
      </c>
      <c r="L1093" s="237"/>
      <c r="M1093" s="238" t="s">
        <v>5</v>
      </c>
      <c r="N1093" s="239" t="s">
        <v>45</v>
      </c>
      <c r="O1093" s="43"/>
      <c r="P1093" s="186">
        <f t="shared" si="341"/>
        <v>0</v>
      </c>
      <c r="Q1093" s="186">
        <v>0</v>
      </c>
      <c r="R1093" s="186">
        <f t="shared" si="342"/>
        <v>0</v>
      </c>
      <c r="S1093" s="186">
        <v>0</v>
      </c>
      <c r="T1093" s="187">
        <f t="shared" si="343"/>
        <v>0</v>
      </c>
      <c r="AR1093" s="25" t="s">
        <v>401</v>
      </c>
      <c r="AT1093" s="25" t="s">
        <v>757</v>
      </c>
      <c r="AU1093" s="25" t="s">
        <v>291</v>
      </c>
      <c r="AY1093" s="25" t="s">
        <v>285</v>
      </c>
      <c r="BE1093" s="188">
        <f t="shared" si="344"/>
        <v>0</v>
      </c>
      <c r="BF1093" s="188">
        <f t="shared" si="345"/>
        <v>0</v>
      </c>
      <c r="BG1093" s="188">
        <f t="shared" si="346"/>
        <v>0</v>
      </c>
      <c r="BH1093" s="188">
        <f t="shared" si="347"/>
        <v>0</v>
      </c>
      <c r="BI1093" s="188">
        <f t="shared" si="348"/>
        <v>0</v>
      </c>
      <c r="BJ1093" s="25" t="s">
        <v>82</v>
      </c>
      <c r="BK1093" s="188">
        <f t="shared" si="349"/>
        <v>0</v>
      </c>
      <c r="BL1093" s="25" t="s">
        <v>337</v>
      </c>
      <c r="BM1093" s="25" t="s">
        <v>3068</v>
      </c>
    </row>
    <row r="1094" spans="2:65" s="1" customFormat="1" ht="20.399999999999999" customHeight="1">
      <c r="B1094" s="176"/>
      <c r="C1094" s="230" t="s">
        <v>3069</v>
      </c>
      <c r="D1094" s="230" t="s">
        <v>757</v>
      </c>
      <c r="E1094" s="231" t="s">
        <v>3070</v>
      </c>
      <c r="F1094" s="232" t="s">
        <v>3071</v>
      </c>
      <c r="G1094" s="233" t="s">
        <v>494</v>
      </c>
      <c r="H1094" s="234">
        <v>2</v>
      </c>
      <c r="I1094" s="235"/>
      <c r="J1094" s="236">
        <f t="shared" si="340"/>
        <v>0</v>
      </c>
      <c r="K1094" s="407" t="s">
        <v>5588</v>
      </c>
      <c r="L1094" s="237"/>
      <c r="M1094" s="238" t="s">
        <v>5</v>
      </c>
      <c r="N1094" s="239" t="s">
        <v>45</v>
      </c>
      <c r="O1094" s="43"/>
      <c r="P1094" s="186">
        <f t="shared" si="341"/>
        <v>0</v>
      </c>
      <c r="Q1094" s="186">
        <v>0</v>
      </c>
      <c r="R1094" s="186">
        <f t="shared" si="342"/>
        <v>0</v>
      </c>
      <c r="S1094" s="186">
        <v>0</v>
      </c>
      <c r="T1094" s="187">
        <f t="shared" si="343"/>
        <v>0</v>
      </c>
      <c r="AR1094" s="25" t="s">
        <v>401</v>
      </c>
      <c r="AT1094" s="25" t="s">
        <v>757</v>
      </c>
      <c r="AU1094" s="25" t="s">
        <v>291</v>
      </c>
      <c r="AY1094" s="25" t="s">
        <v>285</v>
      </c>
      <c r="BE1094" s="188">
        <f t="shared" si="344"/>
        <v>0</v>
      </c>
      <c r="BF1094" s="188">
        <f t="shared" si="345"/>
        <v>0</v>
      </c>
      <c r="BG1094" s="188">
        <f t="shared" si="346"/>
        <v>0</v>
      </c>
      <c r="BH1094" s="188">
        <f t="shared" si="347"/>
        <v>0</v>
      </c>
      <c r="BI1094" s="188">
        <f t="shared" si="348"/>
        <v>0</v>
      </c>
      <c r="BJ1094" s="25" t="s">
        <v>82</v>
      </c>
      <c r="BK1094" s="188">
        <f t="shared" si="349"/>
        <v>0</v>
      </c>
      <c r="BL1094" s="25" t="s">
        <v>337</v>
      </c>
      <c r="BM1094" s="25" t="s">
        <v>3072</v>
      </c>
    </row>
    <row r="1095" spans="2:65" s="1" customFormat="1" ht="20.399999999999999" customHeight="1">
      <c r="B1095" s="176"/>
      <c r="C1095" s="177" t="s">
        <v>3073</v>
      </c>
      <c r="D1095" s="177" t="s">
        <v>287</v>
      </c>
      <c r="E1095" s="178" t="s">
        <v>3074</v>
      </c>
      <c r="F1095" s="179" t="s">
        <v>3075</v>
      </c>
      <c r="G1095" s="180" t="s">
        <v>494</v>
      </c>
      <c r="H1095" s="181">
        <v>1</v>
      </c>
      <c r="I1095" s="182"/>
      <c r="J1095" s="183">
        <f t="shared" si="340"/>
        <v>0</v>
      </c>
      <c r="K1095" s="403" t="s">
        <v>5588</v>
      </c>
      <c r="L1095" s="42"/>
      <c r="M1095" s="184" t="s">
        <v>5</v>
      </c>
      <c r="N1095" s="185" t="s">
        <v>45</v>
      </c>
      <c r="O1095" s="43"/>
      <c r="P1095" s="186">
        <f t="shared" si="341"/>
        <v>0</v>
      </c>
      <c r="Q1095" s="186">
        <v>0</v>
      </c>
      <c r="R1095" s="186">
        <f t="shared" si="342"/>
        <v>0</v>
      </c>
      <c r="S1095" s="186">
        <v>0</v>
      </c>
      <c r="T1095" s="187">
        <f t="shared" si="343"/>
        <v>0</v>
      </c>
      <c r="AR1095" s="25" t="s">
        <v>337</v>
      </c>
      <c r="AT1095" s="25" t="s">
        <v>287</v>
      </c>
      <c r="AU1095" s="25" t="s">
        <v>291</v>
      </c>
      <c r="AY1095" s="25" t="s">
        <v>285</v>
      </c>
      <c r="BE1095" s="188">
        <f t="shared" si="344"/>
        <v>0</v>
      </c>
      <c r="BF1095" s="188">
        <f t="shared" si="345"/>
        <v>0</v>
      </c>
      <c r="BG1095" s="188">
        <f t="shared" si="346"/>
        <v>0</v>
      </c>
      <c r="BH1095" s="188">
        <f t="shared" si="347"/>
        <v>0</v>
      </c>
      <c r="BI1095" s="188">
        <f t="shared" si="348"/>
        <v>0</v>
      </c>
      <c r="BJ1095" s="25" t="s">
        <v>82</v>
      </c>
      <c r="BK1095" s="188">
        <f t="shared" si="349"/>
        <v>0</v>
      </c>
      <c r="BL1095" s="25" t="s">
        <v>337</v>
      </c>
      <c r="BM1095" s="25" t="s">
        <v>3076</v>
      </c>
    </row>
    <row r="1096" spans="2:65" s="1" customFormat="1" ht="20.399999999999999" customHeight="1">
      <c r="B1096" s="176"/>
      <c r="C1096" s="177" t="s">
        <v>3077</v>
      </c>
      <c r="D1096" s="177" t="s">
        <v>287</v>
      </c>
      <c r="E1096" s="178" t="s">
        <v>3078</v>
      </c>
      <c r="F1096" s="179" t="s">
        <v>3079</v>
      </c>
      <c r="G1096" s="180" t="s">
        <v>494</v>
      </c>
      <c r="H1096" s="181">
        <v>1</v>
      </c>
      <c r="I1096" s="182"/>
      <c r="J1096" s="183">
        <f t="shared" si="340"/>
        <v>0</v>
      </c>
      <c r="K1096" s="403" t="s">
        <v>5588</v>
      </c>
      <c r="L1096" s="42"/>
      <c r="M1096" s="184" t="s">
        <v>5</v>
      </c>
      <c r="N1096" s="185" t="s">
        <v>45</v>
      </c>
      <c r="O1096" s="43"/>
      <c r="P1096" s="186">
        <f t="shared" si="341"/>
        <v>0</v>
      </c>
      <c r="Q1096" s="186">
        <v>0</v>
      </c>
      <c r="R1096" s="186">
        <f t="shared" si="342"/>
        <v>0</v>
      </c>
      <c r="S1096" s="186">
        <v>0</v>
      </c>
      <c r="T1096" s="187">
        <f t="shared" si="343"/>
        <v>0</v>
      </c>
      <c r="AR1096" s="25" t="s">
        <v>337</v>
      </c>
      <c r="AT1096" s="25" t="s">
        <v>287</v>
      </c>
      <c r="AU1096" s="25" t="s">
        <v>291</v>
      </c>
      <c r="AY1096" s="25" t="s">
        <v>285</v>
      </c>
      <c r="BE1096" s="188">
        <f t="shared" si="344"/>
        <v>0</v>
      </c>
      <c r="BF1096" s="188">
        <f t="shared" si="345"/>
        <v>0</v>
      </c>
      <c r="BG1096" s="188">
        <f t="shared" si="346"/>
        <v>0</v>
      </c>
      <c r="BH1096" s="188">
        <f t="shared" si="347"/>
        <v>0</v>
      </c>
      <c r="BI1096" s="188">
        <f t="shared" si="348"/>
        <v>0</v>
      </c>
      <c r="BJ1096" s="25" t="s">
        <v>82</v>
      </c>
      <c r="BK1096" s="188">
        <f t="shared" si="349"/>
        <v>0</v>
      </c>
      <c r="BL1096" s="25" t="s">
        <v>337</v>
      </c>
      <c r="BM1096" s="25" t="s">
        <v>3080</v>
      </c>
    </row>
    <row r="1097" spans="2:65" s="1" customFormat="1" ht="20.399999999999999" customHeight="1">
      <c r="B1097" s="176"/>
      <c r="C1097" s="177" t="s">
        <v>3081</v>
      </c>
      <c r="D1097" s="177" t="s">
        <v>287</v>
      </c>
      <c r="E1097" s="178" t="s">
        <v>3082</v>
      </c>
      <c r="F1097" s="179" t="s">
        <v>3083</v>
      </c>
      <c r="G1097" s="180" t="s">
        <v>494</v>
      </c>
      <c r="H1097" s="181">
        <v>1</v>
      </c>
      <c r="I1097" s="182"/>
      <c r="J1097" s="183">
        <f t="shared" si="340"/>
        <v>0</v>
      </c>
      <c r="K1097" s="403" t="s">
        <v>5588</v>
      </c>
      <c r="L1097" s="42"/>
      <c r="M1097" s="184" t="s">
        <v>5</v>
      </c>
      <c r="N1097" s="185" t="s">
        <v>45</v>
      </c>
      <c r="O1097" s="43"/>
      <c r="P1097" s="186">
        <f t="shared" si="341"/>
        <v>0</v>
      </c>
      <c r="Q1097" s="186">
        <v>0</v>
      </c>
      <c r="R1097" s="186">
        <f t="shared" si="342"/>
        <v>0</v>
      </c>
      <c r="S1097" s="186">
        <v>0</v>
      </c>
      <c r="T1097" s="187">
        <f t="shared" si="343"/>
        <v>0</v>
      </c>
      <c r="AR1097" s="25" t="s">
        <v>337</v>
      </c>
      <c r="AT1097" s="25" t="s">
        <v>287</v>
      </c>
      <c r="AU1097" s="25" t="s">
        <v>291</v>
      </c>
      <c r="AY1097" s="25" t="s">
        <v>285</v>
      </c>
      <c r="BE1097" s="188">
        <f t="shared" si="344"/>
        <v>0</v>
      </c>
      <c r="BF1097" s="188">
        <f t="shared" si="345"/>
        <v>0</v>
      </c>
      <c r="BG1097" s="188">
        <f t="shared" si="346"/>
        <v>0</v>
      </c>
      <c r="BH1097" s="188">
        <f t="shared" si="347"/>
        <v>0</v>
      </c>
      <c r="BI1097" s="188">
        <f t="shared" si="348"/>
        <v>0</v>
      </c>
      <c r="BJ1097" s="25" t="s">
        <v>82</v>
      </c>
      <c r="BK1097" s="188">
        <f t="shared" si="349"/>
        <v>0</v>
      </c>
      <c r="BL1097" s="25" t="s">
        <v>337</v>
      </c>
      <c r="BM1097" s="25" t="s">
        <v>3084</v>
      </c>
    </row>
    <row r="1098" spans="2:65" s="1" customFormat="1" ht="20.399999999999999" customHeight="1">
      <c r="B1098" s="176"/>
      <c r="C1098" s="177" t="s">
        <v>3085</v>
      </c>
      <c r="D1098" s="177" t="s">
        <v>287</v>
      </c>
      <c r="E1098" s="178" t="s">
        <v>3086</v>
      </c>
      <c r="F1098" s="179" t="s">
        <v>3087</v>
      </c>
      <c r="G1098" s="180" t="s">
        <v>494</v>
      </c>
      <c r="H1098" s="181">
        <v>6</v>
      </c>
      <c r="I1098" s="182"/>
      <c r="J1098" s="183">
        <f t="shared" si="340"/>
        <v>0</v>
      </c>
      <c r="K1098" s="403" t="s">
        <v>5588</v>
      </c>
      <c r="L1098" s="42"/>
      <c r="M1098" s="184" t="s">
        <v>5</v>
      </c>
      <c r="N1098" s="185" t="s">
        <v>45</v>
      </c>
      <c r="O1098" s="43"/>
      <c r="P1098" s="186">
        <f t="shared" si="341"/>
        <v>0</v>
      </c>
      <c r="Q1098" s="186">
        <v>0</v>
      </c>
      <c r="R1098" s="186">
        <f t="shared" si="342"/>
        <v>0</v>
      </c>
      <c r="S1098" s="186">
        <v>0</v>
      </c>
      <c r="T1098" s="187">
        <f t="shared" si="343"/>
        <v>0</v>
      </c>
      <c r="AR1098" s="25" t="s">
        <v>337</v>
      </c>
      <c r="AT1098" s="25" t="s">
        <v>287</v>
      </c>
      <c r="AU1098" s="25" t="s">
        <v>291</v>
      </c>
      <c r="AY1098" s="25" t="s">
        <v>285</v>
      </c>
      <c r="BE1098" s="188">
        <f t="shared" si="344"/>
        <v>0</v>
      </c>
      <c r="BF1098" s="188">
        <f t="shared" si="345"/>
        <v>0</v>
      </c>
      <c r="BG1098" s="188">
        <f t="shared" si="346"/>
        <v>0</v>
      </c>
      <c r="BH1098" s="188">
        <f t="shared" si="347"/>
        <v>0</v>
      </c>
      <c r="BI1098" s="188">
        <f t="shared" si="348"/>
        <v>0</v>
      </c>
      <c r="BJ1098" s="25" t="s">
        <v>82</v>
      </c>
      <c r="BK1098" s="188">
        <f t="shared" si="349"/>
        <v>0</v>
      </c>
      <c r="BL1098" s="25" t="s">
        <v>337</v>
      </c>
      <c r="BM1098" s="25" t="s">
        <v>3088</v>
      </c>
    </row>
    <row r="1099" spans="2:65" s="1" customFormat="1" ht="20.399999999999999" customHeight="1">
      <c r="B1099" s="176"/>
      <c r="C1099" s="177" t="s">
        <v>3089</v>
      </c>
      <c r="D1099" s="177" t="s">
        <v>287</v>
      </c>
      <c r="E1099" s="178" t="s">
        <v>3090</v>
      </c>
      <c r="F1099" s="179" t="s">
        <v>3091</v>
      </c>
      <c r="G1099" s="180" t="s">
        <v>494</v>
      </c>
      <c r="H1099" s="181">
        <v>6</v>
      </c>
      <c r="I1099" s="182"/>
      <c r="J1099" s="183">
        <f t="shared" si="340"/>
        <v>0</v>
      </c>
      <c r="K1099" s="403" t="s">
        <v>5588</v>
      </c>
      <c r="L1099" s="42"/>
      <c r="M1099" s="184" t="s">
        <v>5</v>
      </c>
      <c r="N1099" s="185" t="s">
        <v>45</v>
      </c>
      <c r="O1099" s="43"/>
      <c r="P1099" s="186">
        <f t="shared" si="341"/>
        <v>0</v>
      </c>
      <c r="Q1099" s="186">
        <v>0</v>
      </c>
      <c r="R1099" s="186">
        <f t="shared" si="342"/>
        <v>0</v>
      </c>
      <c r="S1099" s="186">
        <v>0</v>
      </c>
      <c r="T1099" s="187">
        <f t="shared" si="343"/>
        <v>0</v>
      </c>
      <c r="AR1099" s="25" t="s">
        <v>337</v>
      </c>
      <c r="AT1099" s="25" t="s">
        <v>287</v>
      </c>
      <c r="AU1099" s="25" t="s">
        <v>291</v>
      </c>
      <c r="AY1099" s="25" t="s">
        <v>285</v>
      </c>
      <c r="BE1099" s="188">
        <f t="shared" si="344"/>
        <v>0</v>
      </c>
      <c r="BF1099" s="188">
        <f t="shared" si="345"/>
        <v>0</v>
      </c>
      <c r="BG1099" s="188">
        <f t="shared" si="346"/>
        <v>0</v>
      </c>
      <c r="BH1099" s="188">
        <f t="shared" si="347"/>
        <v>0</v>
      </c>
      <c r="BI1099" s="188">
        <f t="shared" si="348"/>
        <v>0</v>
      </c>
      <c r="BJ1099" s="25" t="s">
        <v>82</v>
      </c>
      <c r="BK1099" s="188">
        <f t="shared" si="349"/>
        <v>0</v>
      </c>
      <c r="BL1099" s="25" t="s">
        <v>337</v>
      </c>
      <c r="BM1099" s="25" t="s">
        <v>3092</v>
      </c>
    </row>
    <row r="1100" spans="2:65" s="1" customFormat="1" ht="20.399999999999999" customHeight="1">
      <c r="B1100" s="176"/>
      <c r="C1100" s="177" t="s">
        <v>3093</v>
      </c>
      <c r="D1100" s="177" t="s">
        <v>287</v>
      </c>
      <c r="E1100" s="178" t="s">
        <v>3094</v>
      </c>
      <c r="F1100" s="179" t="s">
        <v>3095</v>
      </c>
      <c r="G1100" s="180" t="s">
        <v>494</v>
      </c>
      <c r="H1100" s="181">
        <v>1</v>
      </c>
      <c r="I1100" s="182"/>
      <c r="J1100" s="183">
        <f t="shared" si="340"/>
        <v>0</v>
      </c>
      <c r="K1100" s="403" t="s">
        <v>5588</v>
      </c>
      <c r="L1100" s="42"/>
      <c r="M1100" s="184" t="s">
        <v>5</v>
      </c>
      <c r="N1100" s="185" t="s">
        <v>45</v>
      </c>
      <c r="O1100" s="43"/>
      <c r="P1100" s="186">
        <f t="shared" si="341"/>
        <v>0</v>
      </c>
      <c r="Q1100" s="186">
        <v>0</v>
      </c>
      <c r="R1100" s="186">
        <f t="shared" si="342"/>
        <v>0</v>
      </c>
      <c r="S1100" s="186">
        <v>0</v>
      </c>
      <c r="T1100" s="187">
        <f t="shared" si="343"/>
        <v>0</v>
      </c>
      <c r="AR1100" s="25" t="s">
        <v>337</v>
      </c>
      <c r="AT1100" s="25" t="s">
        <v>287</v>
      </c>
      <c r="AU1100" s="25" t="s">
        <v>291</v>
      </c>
      <c r="AY1100" s="25" t="s">
        <v>285</v>
      </c>
      <c r="BE1100" s="188">
        <f t="shared" si="344"/>
        <v>0</v>
      </c>
      <c r="BF1100" s="188">
        <f t="shared" si="345"/>
        <v>0</v>
      </c>
      <c r="BG1100" s="188">
        <f t="shared" si="346"/>
        <v>0</v>
      </c>
      <c r="BH1100" s="188">
        <f t="shared" si="347"/>
        <v>0</v>
      </c>
      <c r="BI1100" s="188">
        <f t="shared" si="348"/>
        <v>0</v>
      </c>
      <c r="BJ1100" s="25" t="s">
        <v>82</v>
      </c>
      <c r="BK1100" s="188">
        <f t="shared" si="349"/>
        <v>0</v>
      </c>
      <c r="BL1100" s="25" t="s">
        <v>337</v>
      </c>
      <c r="BM1100" s="25" t="s">
        <v>3096</v>
      </c>
    </row>
    <row r="1101" spans="2:65" s="1" customFormat="1" ht="20.399999999999999" customHeight="1">
      <c r="B1101" s="176"/>
      <c r="C1101" s="177" t="s">
        <v>3097</v>
      </c>
      <c r="D1101" s="177" t="s">
        <v>287</v>
      </c>
      <c r="E1101" s="178" t="s">
        <v>3098</v>
      </c>
      <c r="F1101" s="179" t="s">
        <v>3099</v>
      </c>
      <c r="G1101" s="180" t="s">
        <v>494</v>
      </c>
      <c r="H1101" s="181">
        <v>2</v>
      </c>
      <c r="I1101" s="182"/>
      <c r="J1101" s="183">
        <f t="shared" si="340"/>
        <v>0</v>
      </c>
      <c r="K1101" s="403" t="s">
        <v>5588</v>
      </c>
      <c r="L1101" s="42"/>
      <c r="M1101" s="184" t="s">
        <v>5</v>
      </c>
      <c r="N1101" s="185" t="s">
        <v>45</v>
      </c>
      <c r="O1101" s="43"/>
      <c r="P1101" s="186">
        <f t="shared" si="341"/>
        <v>0</v>
      </c>
      <c r="Q1101" s="186">
        <v>0</v>
      </c>
      <c r="R1101" s="186">
        <f t="shared" si="342"/>
        <v>0</v>
      </c>
      <c r="S1101" s="186">
        <v>0</v>
      </c>
      <c r="T1101" s="187">
        <f t="shared" si="343"/>
        <v>0</v>
      </c>
      <c r="AR1101" s="25" t="s">
        <v>337</v>
      </c>
      <c r="AT1101" s="25" t="s">
        <v>287</v>
      </c>
      <c r="AU1101" s="25" t="s">
        <v>291</v>
      </c>
      <c r="AY1101" s="25" t="s">
        <v>285</v>
      </c>
      <c r="BE1101" s="188">
        <f t="shared" si="344"/>
        <v>0</v>
      </c>
      <c r="BF1101" s="188">
        <f t="shared" si="345"/>
        <v>0</v>
      </c>
      <c r="BG1101" s="188">
        <f t="shared" si="346"/>
        <v>0</v>
      </c>
      <c r="BH1101" s="188">
        <f t="shared" si="347"/>
        <v>0</v>
      </c>
      <c r="BI1101" s="188">
        <f t="shared" si="348"/>
        <v>0</v>
      </c>
      <c r="BJ1101" s="25" t="s">
        <v>82</v>
      </c>
      <c r="BK1101" s="188">
        <f t="shared" si="349"/>
        <v>0</v>
      </c>
      <c r="BL1101" s="25" t="s">
        <v>337</v>
      </c>
      <c r="BM1101" s="25" t="s">
        <v>3100</v>
      </c>
    </row>
    <row r="1102" spans="2:65" s="15" customFormat="1" ht="21.6" customHeight="1">
      <c r="B1102" s="245"/>
      <c r="D1102" s="246" t="s">
        <v>73</v>
      </c>
      <c r="E1102" s="246" t="s">
        <v>3101</v>
      </c>
      <c r="F1102" s="246" t="s">
        <v>3102</v>
      </c>
      <c r="I1102" s="247"/>
      <c r="J1102" s="248">
        <f>BK1102</f>
        <v>0</v>
      </c>
      <c r="K1102" s="410"/>
      <c r="L1102" s="245"/>
      <c r="M1102" s="249"/>
      <c r="N1102" s="250"/>
      <c r="O1102" s="250"/>
      <c r="P1102" s="251">
        <f>SUM(P1103:P1110)</f>
        <v>0</v>
      </c>
      <c r="Q1102" s="250"/>
      <c r="R1102" s="251">
        <f>SUM(R1103:R1110)</f>
        <v>0</v>
      </c>
      <c r="S1102" s="250"/>
      <c r="T1102" s="252">
        <f>SUM(T1103:T1110)</f>
        <v>0</v>
      </c>
      <c r="AR1102" s="253" t="s">
        <v>84</v>
      </c>
      <c r="AT1102" s="254" t="s">
        <v>73</v>
      </c>
      <c r="AU1102" s="254" t="s">
        <v>142</v>
      </c>
      <c r="AY1102" s="253" t="s">
        <v>285</v>
      </c>
      <c r="BK1102" s="255">
        <f>SUM(BK1103:BK1110)</f>
        <v>0</v>
      </c>
    </row>
    <row r="1103" spans="2:65" s="1" customFormat="1" ht="20.399999999999999" customHeight="1">
      <c r="B1103" s="176"/>
      <c r="C1103" s="230" t="s">
        <v>3103</v>
      </c>
      <c r="D1103" s="230" t="s">
        <v>757</v>
      </c>
      <c r="E1103" s="231" t="s">
        <v>3104</v>
      </c>
      <c r="F1103" s="232" t="s">
        <v>3105</v>
      </c>
      <c r="G1103" s="233" t="s">
        <v>494</v>
      </c>
      <c r="H1103" s="234">
        <v>30</v>
      </c>
      <c r="I1103" s="235"/>
      <c r="J1103" s="236">
        <f t="shared" ref="J1103:J1110" si="350">ROUND(I1103*H1103,2)</f>
        <v>0</v>
      </c>
      <c r="K1103" s="407" t="s">
        <v>5588</v>
      </c>
      <c r="L1103" s="237"/>
      <c r="M1103" s="238" t="s">
        <v>5</v>
      </c>
      <c r="N1103" s="239" t="s">
        <v>45</v>
      </c>
      <c r="O1103" s="43"/>
      <c r="P1103" s="186">
        <f t="shared" ref="P1103:P1110" si="351">O1103*H1103</f>
        <v>0</v>
      </c>
      <c r="Q1103" s="186">
        <v>0</v>
      </c>
      <c r="R1103" s="186">
        <f t="shared" ref="R1103:R1110" si="352">Q1103*H1103</f>
        <v>0</v>
      </c>
      <c r="S1103" s="186">
        <v>0</v>
      </c>
      <c r="T1103" s="187">
        <f t="shared" ref="T1103:T1110" si="353">S1103*H1103</f>
        <v>0</v>
      </c>
      <c r="AR1103" s="25" t="s">
        <v>401</v>
      </c>
      <c r="AT1103" s="25" t="s">
        <v>757</v>
      </c>
      <c r="AU1103" s="25" t="s">
        <v>291</v>
      </c>
      <c r="AY1103" s="25" t="s">
        <v>285</v>
      </c>
      <c r="BE1103" s="188">
        <f t="shared" ref="BE1103:BE1110" si="354">IF(N1103="základní",J1103,0)</f>
        <v>0</v>
      </c>
      <c r="BF1103" s="188">
        <f t="shared" ref="BF1103:BF1110" si="355">IF(N1103="snížená",J1103,0)</f>
        <v>0</v>
      </c>
      <c r="BG1103" s="188">
        <f t="shared" ref="BG1103:BG1110" si="356">IF(N1103="zákl. přenesená",J1103,0)</f>
        <v>0</v>
      </c>
      <c r="BH1103" s="188">
        <f t="shared" ref="BH1103:BH1110" si="357">IF(N1103="sníž. přenesená",J1103,0)</f>
        <v>0</v>
      </c>
      <c r="BI1103" s="188">
        <f t="shared" ref="BI1103:BI1110" si="358">IF(N1103="nulová",J1103,0)</f>
        <v>0</v>
      </c>
      <c r="BJ1103" s="25" t="s">
        <v>82</v>
      </c>
      <c r="BK1103" s="188">
        <f t="shared" ref="BK1103:BK1110" si="359">ROUND(I1103*H1103,2)</f>
        <v>0</v>
      </c>
      <c r="BL1103" s="25" t="s">
        <v>337</v>
      </c>
      <c r="BM1103" s="25" t="s">
        <v>3106</v>
      </c>
    </row>
    <row r="1104" spans="2:65" s="1" customFormat="1" ht="20.399999999999999" customHeight="1">
      <c r="B1104" s="176"/>
      <c r="C1104" s="230" t="s">
        <v>3107</v>
      </c>
      <c r="D1104" s="230" t="s">
        <v>757</v>
      </c>
      <c r="E1104" s="231" t="s">
        <v>3108</v>
      </c>
      <c r="F1104" s="232" t="s">
        <v>3109</v>
      </c>
      <c r="G1104" s="233" t="s">
        <v>494</v>
      </c>
      <c r="H1104" s="234">
        <v>30</v>
      </c>
      <c r="I1104" s="235"/>
      <c r="J1104" s="236">
        <f t="shared" si="350"/>
        <v>0</v>
      </c>
      <c r="K1104" s="407" t="s">
        <v>5588</v>
      </c>
      <c r="L1104" s="237"/>
      <c r="M1104" s="238" t="s">
        <v>5</v>
      </c>
      <c r="N1104" s="239" t="s">
        <v>45</v>
      </c>
      <c r="O1104" s="43"/>
      <c r="P1104" s="186">
        <f t="shared" si="351"/>
        <v>0</v>
      </c>
      <c r="Q1104" s="186">
        <v>0</v>
      </c>
      <c r="R1104" s="186">
        <f t="shared" si="352"/>
        <v>0</v>
      </c>
      <c r="S1104" s="186">
        <v>0</v>
      </c>
      <c r="T1104" s="187">
        <f t="shared" si="353"/>
        <v>0</v>
      </c>
      <c r="AR1104" s="25" t="s">
        <v>401</v>
      </c>
      <c r="AT1104" s="25" t="s">
        <v>757</v>
      </c>
      <c r="AU1104" s="25" t="s">
        <v>291</v>
      </c>
      <c r="AY1104" s="25" t="s">
        <v>285</v>
      </c>
      <c r="BE1104" s="188">
        <f t="shared" si="354"/>
        <v>0</v>
      </c>
      <c r="BF1104" s="188">
        <f t="shared" si="355"/>
        <v>0</v>
      </c>
      <c r="BG1104" s="188">
        <f t="shared" si="356"/>
        <v>0</v>
      </c>
      <c r="BH1104" s="188">
        <f t="shared" si="357"/>
        <v>0</v>
      </c>
      <c r="BI1104" s="188">
        <f t="shared" si="358"/>
        <v>0</v>
      </c>
      <c r="BJ1104" s="25" t="s">
        <v>82</v>
      </c>
      <c r="BK1104" s="188">
        <f t="shared" si="359"/>
        <v>0</v>
      </c>
      <c r="BL1104" s="25" t="s">
        <v>337</v>
      </c>
      <c r="BM1104" s="25" t="s">
        <v>3110</v>
      </c>
    </row>
    <row r="1105" spans="2:65" s="1" customFormat="1" ht="20.399999999999999" customHeight="1">
      <c r="B1105" s="176"/>
      <c r="C1105" s="230" t="s">
        <v>3111</v>
      </c>
      <c r="D1105" s="230" t="s">
        <v>757</v>
      </c>
      <c r="E1105" s="231" t="s">
        <v>3112</v>
      </c>
      <c r="F1105" s="232" t="s">
        <v>3113</v>
      </c>
      <c r="G1105" s="233" t="s">
        <v>494</v>
      </c>
      <c r="H1105" s="234">
        <v>10</v>
      </c>
      <c r="I1105" s="235"/>
      <c r="J1105" s="236">
        <f t="shared" si="350"/>
        <v>0</v>
      </c>
      <c r="K1105" s="407" t="s">
        <v>5588</v>
      </c>
      <c r="L1105" s="237"/>
      <c r="M1105" s="238" t="s">
        <v>5</v>
      </c>
      <c r="N1105" s="239" t="s">
        <v>45</v>
      </c>
      <c r="O1105" s="43"/>
      <c r="P1105" s="186">
        <f t="shared" si="351"/>
        <v>0</v>
      </c>
      <c r="Q1105" s="186">
        <v>0</v>
      </c>
      <c r="R1105" s="186">
        <f t="shared" si="352"/>
        <v>0</v>
      </c>
      <c r="S1105" s="186">
        <v>0</v>
      </c>
      <c r="T1105" s="187">
        <f t="shared" si="353"/>
        <v>0</v>
      </c>
      <c r="AR1105" s="25" t="s">
        <v>401</v>
      </c>
      <c r="AT1105" s="25" t="s">
        <v>757</v>
      </c>
      <c r="AU1105" s="25" t="s">
        <v>291</v>
      </c>
      <c r="AY1105" s="25" t="s">
        <v>285</v>
      </c>
      <c r="BE1105" s="188">
        <f t="shared" si="354"/>
        <v>0</v>
      </c>
      <c r="BF1105" s="188">
        <f t="shared" si="355"/>
        <v>0</v>
      </c>
      <c r="BG1105" s="188">
        <f t="shared" si="356"/>
        <v>0</v>
      </c>
      <c r="BH1105" s="188">
        <f t="shared" si="357"/>
        <v>0</v>
      </c>
      <c r="BI1105" s="188">
        <f t="shared" si="358"/>
        <v>0</v>
      </c>
      <c r="BJ1105" s="25" t="s">
        <v>82</v>
      </c>
      <c r="BK1105" s="188">
        <f t="shared" si="359"/>
        <v>0</v>
      </c>
      <c r="BL1105" s="25" t="s">
        <v>337</v>
      </c>
      <c r="BM1105" s="25" t="s">
        <v>3114</v>
      </c>
    </row>
    <row r="1106" spans="2:65" s="1" customFormat="1" ht="20.399999999999999" customHeight="1">
      <c r="B1106" s="176"/>
      <c r="C1106" s="230" t="s">
        <v>3115</v>
      </c>
      <c r="D1106" s="230" t="s">
        <v>757</v>
      </c>
      <c r="E1106" s="231" t="s">
        <v>3116</v>
      </c>
      <c r="F1106" s="232" t="s">
        <v>3117</v>
      </c>
      <c r="G1106" s="233" t="s">
        <v>494</v>
      </c>
      <c r="H1106" s="234">
        <v>10</v>
      </c>
      <c r="I1106" s="235"/>
      <c r="J1106" s="236">
        <f t="shared" si="350"/>
        <v>0</v>
      </c>
      <c r="K1106" s="407" t="s">
        <v>5588</v>
      </c>
      <c r="L1106" s="237"/>
      <c r="M1106" s="238" t="s">
        <v>5</v>
      </c>
      <c r="N1106" s="239" t="s">
        <v>45</v>
      </c>
      <c r="O1106" s="43"/>
      <c r="P1106" s="186">
        <f t="shared" si="351"/>
        <v>0</v>
      </c>
      <c r="Q1106" s="186">
        <v>0</v>
      </c>
      <c r="R1106" s="186">
        <f t="shared" si="352"/>
        <v>0</v>
      </c>
      <c r="S1106" s="186">
        <v>0</v>
      </c>
      <c r="T1106" s="187">
        <f t="shared" si="353"/>
        <v>0</v>
      </c>
      <c r="AR1106" s="25" t="s">
        <v>401</v>
      </c>
      <c r="AT1106" s="25" t="s">
        <v>757</v>
      </c>
      <c r="AU1106" s="25" t="s">
        <v>291</v>
      </c>
      <c r="AY1106" s="25" t="s">
        <v>285</v>
      </c>
      <c r="BE1106" s="188">
        <f t="shared" si="354"/>
        <v>0</v>
      </c>
      <c r="BF1106" s="188">
        <f t="shared" si="355"/>
        <v>0</v>
      </c>
      <c r="BG1106" s="188">
        <f t="shared" si="356"/>
        <v>0</v>
      </c>
      <c r="BH1106" s="188">
        <f t="shared" si="357"/>
        <v>0</v>
      </c>
      <c r="BI1106" s="188">
        <f t="shared" si="358"/>
        <v>0</v>
      </c>
      <c r="BJ1106" s="25" t="s">
        <v>82</v>
      </c>
      <c r="BK1106" s="188">
        <f t="shared" si="359"/>
        <v>0</v>
      </c>
      <c r="BL1106" s="25" t="s">
        <v>337</v>
      </c>
      <c r="BM1106" s="25" t="s">
        <v>3118</v>
      </c>
    </row>
    <row r="1107" spans="2:65" s="1" customFormat="1" ht="20.399999999999999" customHeight="1">
      <c r="B1107" s="176"/>
      <c r="C1107" s="177" t="s">
        <v>3119</v>
      </c>
      <c r="D1107" s="177" t="s">
        <v>287</v>
      </c>
      <c r="E1107" s="178" t="s">
        <v>3120</v>
      </c>
      <c r="F1107" s="179" t="s">
        <v>3121</v>
      </c>
      <c r="G1107" s="180" t="s">
        <v>494</v>
      </c>
      <c r="H1107" s="181">
        <v>30</v>
      </c>
      <c r="I1107" s="182"/>
      <c r="J1107" s="183">
        <f t="shared" si="350"/>
        <v>0</v>
      </c>
      <c r="K1107" s="403" t="s">
        <v>5588</v>
      </c>
      <c r="L1107" s="42"/>
      <c r="M1107" s="184" t="s">
        <v>5</v>
      </c>
      <c r="N1107" s="185" t="s">
        <v>45</v>
      </c>
      <c r="O1107" s="43"/>
      <c r="P1107" s="186">
        <f t="shared" si="351"/>
        <v>0</v>
      </c>
      <c r="Q1107" s="186">
        <v>0</v>
      </c>
      <c r="R1107" s="186">
        <f t="shared" si="352"/>
        <v>0</v>
      </c>
      <c r="S1107" s="186">
        <v>0</v>
      </c>
      <c r="T1107" s="187">
        <f t="shared" si="353"/>
        <v>0</v>
      </c>
      <c r="AR1107" s="25" t="s">
        <v>337</v>
      </c>
      <c r="AT1107" s="25" t="s">
        <v>287</v>
      </c>
      <c r="AU1107" s="25" t="s">
        <v>291</v>
      </c>
      <c r="AY1107" s="25" t="s">
        <v>285</v>
      </c>
      <c r="BE1107" s="188">
        <f t="shared" si="354"/>
        <v>0</v>
      </c>
      <c r="BF1107" s="188">
        <f t="shared" si="355"/>
        <v>0</v>
      </c>
      <c r="BG1107" s="188">
        <f t="shared" si="356"/>
        <v>0</v>
      </c>
      <c r="BH1107" s="188">
        <f t="shared" si="357"/>
        <v>0</v>
      </c>
      <c r="BI1107" s="188">
        <f t="shared" si="358"/>
        <v>0</v>
      </c>
      <c r="BJ1107" s="25" t="s">
        <v>82</v>
      </c>
      <c r="BK1107" s="188">
        <f t="shared" si="359"/>
        <v>0</v>
      </c>
      <c r="BL1107" s="25" t="s">
        <v>337</v>
      </c>
      <c r="BM1107" s="25" t="s">
        <v>3122</v>
      </c>
    </row>
    <row r="1108" spans="2:65" s="1" customFormat="1" ht="20.399999999999999" customHeight="1">
      <c r="B1108" s="176"/>
      <c r="C1108" s="177" t="s">
        <v>3123</v>
      </c>
      <c r="D1108" s="177" t="s">
        <v>287</v>
      </c>
      <c r="E1108" s="178" t="s">
        <v>3124</v>
      </c>
      <c r="F1108" s="179" t="s">
        <v>3125</v>
      </c>
      <c r="G1108" s="180" t="s">
        <v>494</v>
      </c>
      <c r="H1108" s="181">
        <v>30</v>
      </c>
      <c r="I1108" s="182"/>
      <c r="J1108" s="183">
        <f t="shared" si="350"/>
        <v>0</v>
      </c>
      <c r="K1108" s="403" t="s">
        <v>5588</v>
      </c>
      <c r="L1108" s="42"/>
      <c r="M1108" s="184" t="s">
        <v>5</v>
      </c>
      <c r="N1108" s="185" t="s">
        <v>45</v>
      </c>
      <c r="O1108" s="43"/>
      <c r="P1108" s="186">
        <f t="shared" si="351"/>
        <v>0</v>
      </c>
      <c r="Q1108" s="186">
        <v>0</v>
      </c>
      <c r="R1108" s="186">
        <f t="shared" si="352"/>
        <v>0</v>
      </c>
      <c r="S1108" s="186">
        <v>0</v>
      </c>
      <c r="T1108" s="187">
        <f t="shared" si="353"/>
        <v>0</v>
      </c>
      <c r="AR1108" s="25" t="s">
        <v>337</v>
      </c>
      <c r="AT1108" s="25" t="s">
        <v>287</v>
      </c>
      <c r="AU1108" s="25" t="s">
        <v>291</v>
      </c>
      <c r="AY1108" s="25" t="s">
        <v>285</v>
      </c>
      <c r="BE1108" s="188">
        <f t="shared" si="354"/>
        <v>0</v>
      </c>
      <c r="BF1108" s="188">
        <f t="shared" si="355"/>
        <v>0</v>
      </c>
      <c r="BG1108" s="188">
        <f t="shared" si="356"/>
        <v>0</v>
      </c>
      <c r="BH1108" s="188">
        <f t="shared" si="357"/>
        <v>0</v>
      </c>
      <c r="BI1108" s="188">
        <f t="shared" si="358"/>
        <v>0</v>
      </c>
      <c r="BJ1108" s="25" t="s">
        <v>82</v>
      </c>
      <c r="BK1108" s="188">
        <f t="shared" si="359"/>
        <v>0</v>
      </c>
      <c r="BL1108" s="25" t="s">
        <v>337</v>
      </c>
      <c r="BM1108" s="25" t="s">
        <v>3126</v>
      </c>
    </row>
    <row r="1109" spans="2:65" s="1" customFormat="1" ht="20.399999999999999" customHeight="1">
      <c r="B1109" s="176"/>
      <c r="C1109" s="177" t="s">
        <v>3127</v>
      </c>
      <c r="D1109" s="177" t="s">
        <v>287</v>
      </c>
      <c r="E1109" s="178" t="s">
        <v>3128</v>
      </c>
      <c r="F1109" s="179" t="s">
        <v>3129</v>
      </c>
      <c r="G1109" s="180" t="s">
        <v>494</v>
      </c>
      <c r="H1109" s="181">
        <v>10</v>
      </c>
      <c r="I1109" s="182"/>
      <c r="J1109" s="183">
        <f t="shared" si="350"/>
        <v>0</v>
      </c>
      <c r="K1109" s="403" t="s">
        <v>5588</v>
      </c>
      <c r="L1109" s="42"/>
      <c r="M1109" s="184" t="s">
        <v>5</v>
      </c>
      <c r="N1109" s="185" t="s">
        <v>45</v>
      </c>
      <c r="O1109" s="43"/>
      <c r="P1109" s="186">
        <f t="shared" si="351"/>
        <v>0</v>
      </c>
      <c r="Q1109" s="186">
        <v>0</v>
      </c>
      <c r="R1109" s="186">
        <f t="shared" si="352"/>
        <v>0</v>
      </c>
      <c r="S1109" s="186">
        <v>0</v>
      </c>
      <c r="T1109" s="187">
        <f t="shared" si="353"/>
        <v>0</v>
      </c>
      <c r="AR1109" s="25" t="s">
        <v>337</v>
      </c>
      <c r="AT1109" s="25" t="s">
        <v>287</v>
      </c>
      <c r="AU1109" s="25" t="s">
        <v>291</v>
      </c>
      <c r="AY1109" s="25" t="s">
        <v>285</v>
      </c>
      <c r="BE1109" s="188">
        <f t="shared" si="354"/>
        <v>0</v>
      </c>
      <c r="BF1109" s="188">
        <f t="shared" si="355"/>
        <v>0</v>
      </c>
      <c r="BG1109" s="188">
        <f t="shared" si="356"/>
        <v>0</v>
      </c>
      <c r="BH1109" s="188">
        <f t="shared" si="357"/>
        <v>0</v>
      </c>
      <c r="BI1109" s="188">
        <f t="shared" si="358"/>
        <v>0</v>
      </c>
      <c r="BJ1109" s="25" t="s">
        <v>82</v>
      </c>
      <c r="BK1109" s="188">
        <f t="shared" si="359"/>
        <v>0</v>
      </c>
      <c r="BL1109" s="25" t="s">
        <v>337</v>
      </c>
      <c r="BM1109" s="25" t="s">
        <v>3130</v>
      </c>
    </row>
    <row r="1110" spans="2:65" s="1" customFormat="1" ht="20.399999999999999" customHeight="1">
      <c r="B1110" s="176"/>
      <c r="C1110" s="177" t="s">
        <v>3131</v>
      </c>
      <c r="D1110" s="177" t="s">
        <v>287</v>
      </c>
      <c r="E1110" s="178" t="s">
        <v>3132</v>
      </c>
      <c r="F1110" s="179" t="s">
        <v>3133</v>
      </c>
      <c r="G1110" s="180" t="s">
        <v>494</v>
      </c>
      <c r="H1110" s="181">
        <v>10</v>
      </c>
      <c r="I1110" s="182"/>
      <c r="J1110" s="183">
        <f t="shared" si="350"/>
        <v>0</v>
      </c>
      <c r="K1110" s="403" t="s">
        <v>5588</v>
      </c>
      <c r="L1110" s="42"/>
      <c r="M1110" s="184" t="s">
        <v>5</v>
      </c>
      <c r="N1110" s="185" t="s">
        <v>45</v>
      </c>
      <c r="O1110" s="43"/>
      <c r="P1110" s="186">
        <f t="shared" si="351"/>
        <v>0</v>
      </c>
      <c r="Q1110" s="186">
        <v>0</v>
      </c>
      <c r="R1110" s="186">
        <f t="shared" si="352"/>
        <v>0</v>
      </c>
      <c r="S1110" s="186">
        <v>0</v>
      </c>
      <c r="T1110" s="187">
        <f t="shared" si="353"/>
        <v>0</v>
      </c>
      <c r="AR1110" s="25" t="s">
        <v>337</v>
      </c>
      <c r="AT1110" s="25" t="s">
        <v>287</v>
      </c>
      <c r="AU1110" s="25" t="s">
        <v>291</v>
      </c>
      <c r="AY1110" s="25" t="s">
        <v>285</v>
      </c>
      <c r="BE1110" s="188">
        <f t="shared" si="354"/>
        <v>0</v>
      </c>
      <c r="BF1110" s="188">
        <f t="shared" si="355"/>
        <v>0</v>
      </c>
      <c r="BG1110" s="188">
        <f t="shared" si="356"/>
        <v>0</v>
      </c>
      <c r="BH1110" s="188">
        <f t="shared" si="357"/>
        <v>0</v>
      </c>
      <c r="BI1110" s="188">
        <f t="shared" si="358"/>
        <v>0</v>
      </c>
      <c r="BJ1110" s="25" t="s">
        <v>82</v>
      </c>
      <c r="BK1110" s="188">
        <f t="shared" si="359"/>
        <v>0</v>
      </c>
      <c r="BL1110" s="25" t="s">
        <v>337</v>
      </c>
      <c r="BM1110" s="25" t="s">
        <v>3134</v>
      </c>
    </row>
    <row r="1111" spans="2:65" s="15" customFormat="1" ht="21.6" customHeight="1">
      <c r="B1111" s="245"/>
      <c r="D1111" s="246" t="s">
        <v>73</v>
      </c>
      <c r="E1111" s="246" t="s">
        <v>3135</v>
      </c>
      <c r="F1111" s="246" t="s">
        <v>3136</v>
      </c>
      <c r="I1111" s="247"/>
      <c r="J1111" s="248">
        <f>BK1111</f>
        <v>0</v>
      </c>
      <c r="K1111" s="410"/>
      <c r="L1111" s="245"/>
      <c r="M1111" s="249"/>
      <c r="N1111" s="250"/>
      <c r="O1111" s="250"/>
      <c r="P1111" s="251">
        <f>SUM(P1112:P1123)</f>
        <v>0</v>
      </c>
      <c r="Q1111" s="250"/>
      <c r="R1111" s="251">
        <f>SUM(R1112:R1123)</f>
        <v>0</v>
      </c>
      <c r="S1111" s="250"/>
      <c r="T1111" s="252">
        <f>SUM(T1112:T1123)</f>
        <v>0</v>
      </c>
      <c r="AR1111" s="253" t="s">
        <v>84</v>
      </c>
      <c r="AT1111" s="254" t="s">
        <v>73</v>
      </c>
      <c r="AU1111" s="254" t="s">
        <v>142</v>
      </c>
      <c r="AY1111" s="253" t="s">
        <v>285</v>
      </c>
      <c r="BK1111" s="255">
        <f>SUM(BK1112:BK1123)</f>
        <v>0</v>
      </c>
    </row>
    <row r="1112" spans="2:65" s="1" customFormat="1" ht="20.399999999999999" customHeight="1">
      <c r="B1112" s="176"/>
      <c r="C1112" s="177" t="s">
        <v>3137</v>
      </c>
      <c r="D1112" s="177" t="s">
        <v>287</v>
      </c>
      <c r="E1112" s="178" t="s">
        <v>3138</v>
      </c>
      <c r="F1112" s="179" t="s">
        <v>3139</v>
      </c>
      <c r="G1112" s="180" t="s">
        <v>494</v>
      </c>
      <c r="H1112" s="181">
        <v>1</v>
      </c>
      <c r="I1112" s="182"/>
      <c r="J1112" s="183">
        <f t="shared" ref="J1112:J1123" si="360">ROUND(I1112*H1112,2)</f>
        <v>0</v>
      </c>
      <c r="K1112" s="403" t="s">
        <v>5588</v>
      </c>
      <c r="L1112" s="42"/>
      <c r="M1112" s="184" t="s">
        <v>5</v>
      </c>
      <c r="N1112" s="185" t="s">
        <v>45</v>
      </c>
      <c r="O1112" s="43"/>
      <c r="P1112" s="186">
        <f t="shared" ref="P1112:P1123" si="361">O1112*H1112</f>
        <v>0</v>
      </c>
      <c r="Q1112" s="186">
        <v>0</v>
      </c>
      <c r="R1112" s="186">
        <f t="shared" ref="R1112:R1123" si="362">Q1112*H1112</f>
        <v>0</v>
      </c>
      <c r="S1112" s="186">
        <v>0</v>
      </c>
      <c r="T1112" s="187">
        <f t="shared" ref="T1112:T1123" si="363">S1112*H1112</f>
        <v>0</v>
      </c>
      <c r="AR1112" s="25" t="s">
        <v>337</v>
      </c>
      <c r="AT1112" s="25" t="s">
        <v>287</v>
      </c>
      <c r="AU1112" s="25" t="s">
        <v>291</v>
      </c>
      <c r="AY1112" s="25" t="s">
        <v>285</v>
      </c>
      <c r="BE1112" s="188">
        <f t="shared" ref="BE1112:BE1123" si="364">IF(N1112="základní",J1112,0)</f>
        <v>0</v>
      </c>
      <c r="BF1112" s="188">
        <f t="shared" ref="BF1112:BF1123" si="365">IF(N1112="snížená",J1112,0)</f>
        <v>0</v>
      </c>
      <c r="BG1112" s="188">
        <f t="shared" ref="BG1112:BG1123" si="366">IF(N1112="zákl. přenesená",J1112,0)</f>
        <v>0</v>
      </c>
      <c r="BH1112" s="188">
        <f t="shared" ref="BH1112:BH1123" si="367">IF(N1112="sníž. přenesená",J1112,0)</f>
        <v>0</v>
      </c>
      <c r="BI1112" s="188">
        <f t="shared" ref="BI1112:BI1123" si="368">IF(N1112="nulová",J1112,0)</f>
        <v>0</v>
      </c>
      <c r="BJ1112" s="25" t="s">
        <v>82</v>
      </c>
      <c r="BK1112" s="188">
        <f t="shared" ref="BK1112:BK1123" si="369">ROUND(I1112*H1112,2)</f>
        <v>0</v>
      </c>
      <c r="BL1112" s="25" t="s">
        <v>337</v>
      </c>
      <c r="BM1112" s="25" t="s">
        <v>3140</v>
      </c>
    </row>
    <row r="1113" spans="2:65" s="1" customFormat="1" ht="20.399999999999999" customHeight="1">
      <c r="B1113" s="176"/>
      <c r="C1113" s="177" t="s">
        <v>3141</v>
      </c>
      <c r="D1113" s="177" t="s">
        <v>287</v>
      </c>
      <c r="E1113" s="178" t="s">
        <v>3142</v>
      </c>
      <c r="F1113" s="179" t="s">
        <v>3143</v>
      </c>
      <c r="G1113" s="180" t="s">
        <v>494</v>
      </c>
      <c r="H1113" s="181">
        <v>1</v>
      </c>
      <c r="I1113" s="182"/>
      <c r="J1113" s="183">
        <f t="shared" si="360"/>
        <v>0</v>
      </c>
      <c r="K1113" s="403" t="s">
        <v>5588</v>
      </c>
      <c r="L1113" s="42"/>
      <c r="M1113" s="184" t="s">
        <v>5</v>
      </c>
      <c r="N1113" s="185" t="s">
        <v>45</v>
      </c>
      <c r="O1113" s="43"/>
      <c r="P1113" s="186">
        <f t="shared" si="361"/>
        <v>0</v>
      </c>
      <c r="Q1113" s="186">
        <v>0</v>
      </c>
      <c r="R1113" s="186">
        <f t="shared" si="362"/>
        <v>0</v>
      </c>
      <c r="S1113" s="186">
        <v>0</v>
      </c>
      <c r="T1113" s="187">
        <f t="shared" si="363"/>
        <v>0</v>
      </c>
      <c r="AR1113" s="25" t="s">
        <v>337</v>
      </c>
      <c r="AT1113" s="25" t="s">
        <v>287</v>
      </c>
      <c r="AU1113" s="25" t="s">
        <v>291</v>
      </c>
      <c r="AY1113" s="25" t="s">
        <v>285</v>
      </c>
      <c r="BE1113" s="188">
        <f t="shared" si="364"/>
        <v>0</v>
      </c>
      <c r="BF1113" s="188">
        <f t="shared" si="365"/>
        <v>0</v>
      </c>
      <c r="BG1113" s="188">
        <f t="shared" si="366"/>
        <v>0</v>
      </c>
      <c r="BH1113" s="188">
        <f t="shared" si="367"/>
        <v>0</v>
      </c>
      <c r="BI1113" s="188">
        <f t="shared" si="368"/>
        <v>0</v>
      </c>
      <c r="BJ1113" s="25" t="s">
        <v>82</v>
      </c>
      <c r="BK1113" s="188">
        <f t="shared" si="369"/>
        <v>0</v>
      </c>
      <c r="BL1113" s="25" t="s">
        <v>337</v>
      </c>
      <c r="BM1113" s="25" t="s">
        <v>3144</v>
      </c>
    </row>
    <row r="1114" spans="2:65" s="1" customFormat="1" ht="20.399999999999999" customHeight="1">
      <c r="B1114" s="176"/>
      <c r="C1114" s="177" t="s">
        <v>3145</v>
      </c>
      <c r="D1114" s="177" t="s">
        <v>287</v>
      </c>
      <c r="E1114" s="178" t="s">
        <v>3146</v>
      </c>
      <c r="F1114" s="179" t="s">
        <v>3147</v>
      </c>
      <c r="G1114" s="180" t="s">
        <v>494</v>
      </c>
      <c r="H1114" s="181">
        <v>4</v>
      </c>
      <c r="I1114" s="182"/>
      <c r="J1114" s="183">
        <f t="shared" si="360"/>
        <v>0</v>
      </c>
      <c r="K1114" s="403" t="s">
        <v>5588</v>
      </c>
      <c r="L1114" s="42"/>
      <c r="M1114" s="184" t="s">
        <v>5</v>
      </c>
      <c r="N1114" s="185" t="s">
        <v>45</v>
      </c>
      <c r="O1114" s="43"/>
      <c r="P1114" s="186">
        <f t="shared" si="361"/>
        <v>0</v>
      </c>
      <c r="Q1114" s="186">
        <v>0</v>
      </c>
      <c r="R1114" s="186">
        <f t="shared" si="362"/>
        <v>0</v>
      </c>
      <c r="S1114" s="186">
        <v>0</v>
      </c>
      <c r="T1114" s="187">
        <f t="shared" si="363"/>
        <v>0</v>
      </c>
      <c r="AR1114" s="25" t="s">
        <v>337</v>
      </c>
      <c r="AT1114" s="25" t="s">
        <v>287</v>
      </c>
      <c r="AU1114" s="25" t="s">
        <v>291</v>
      </c>
      <c r="AY1114" s="25" t="s">
        <v>285</v>
      </c>
      <c r="BE1114" s="188">
        <f t="shared" si="364"/>
        <v>0</v>
      </c>
      <c r="BF1114" s="188">
        <f t="shared" si="365"/>
        <v>0</v>
      </c>
      <c r="BG1114" s="188">
        <f t="shared" si="366"/>
        <v>0</v>
      </c>
      <c r="BH1114" s="188">
        <f t="shared" si="367"/>
        <v>0</v>
      </c>
      <c r="BI1114" s="188">
        <f t="shared" si="368"/>
        <v>0</v>
      </c>
      <c r="BJ1114" s="25" t="s">
        <v>82</v>
      </c>
      <c r="BK1114" s="188">
        <f t="shared" si="369"/>
        <v>0</v>
      </c>
      <c r="BL1114" s="25" t="s">
        <v>337</v>
      </c>
      <c r="BM1114" s="25" t="s">
        <v>3148</v>
      </c>
    </row>
    <row r="1115" spans="2:65" s="1" customFormat="1" ht="20.399999999999999" customHeight="1">
      <c r="B1115" s="176"/>
      <c r="C1115" s="177" t="s">
        <v>3149</v>
      </c>
      <c r="D1115" s="177" t="s">
        <v>287</v>
      </c>
      <c r="E1115" s="178" t="s">
        <v>3150</v>
      </c>
      <c r="F1115" s="179" t="s">
        <v>3151</v>
      </c>
      <c r="G1115" s="180" t="s">
        <v>494</v>
      </c>
      <c r="H1115" s="181">
        <v>1</v>
      </c>
      <c r="I1115" s="182"/>
      <c r="J1115" s="183">
        <f t="shared" si="360"/>
        <v>0</v>
      </c>
      <c r="K1115" s="403" t="s">
        <v>5588</v>
      </c>
      <c r="L1115" s="42"/>
      <c r="M1115" s="184" t="s">
        <v>5</v>
      </c>
      <c r="N1115" s="185" t="s">
        <v>45</v>
      </c>
      <c r="O1115" s="43"/>
      <c r="P1115" s="186">
        <f t="shared" si="361"/>
        <v>0</v>
      </c>
      <c r="Q1115" s="186">
        <v>0</v>
      </c>
      <c r="R1115" s="186">
        <f t="shared" si="362"/>
        <v>0</v>
      </c>
      <c r="S1115" s="186">
        <v>0</v>
      </c>
      <c r="T1115" s="187">
        <f t="shared" si="363"/>
        <v>0</v>
      </c>
      <c r="AR1115" s="25" t="s">
        <v>337</v>
      </c>
      <c r="AT1115" s="25" t="s">
        <v>287</v>
      </c>
      <c r="AU1115" s="25" t="s">
        <v>291</v>
      </c>
      <c r="AY1115" s="25" t="s">
        <v>285</v>
      </c>
      <c r="BE1115" s="188">
        <f t="shared" si="364"/>
        <v>0</v>
      </c>
      <c r="BF1115" s="188">
        <f t="shared" si="365"/>
        <v>0</v>
      </c>
      <c r="BG1115" s="188">
        <f t="shared" si="366"/>
        <v>0</v>
      </c>
      <c r="BH1115" s="188">
        <f t="shared" si="367"/>
        <v>0</v>
      </c>
      <c r="BI1115" s="188">
        <f t="shared" si="368"/>
        <v>0</v>
      </c>
      <c r="BJ1115" s="25" t="s">
        <v>82</v>
      </c>
      <c r="BK1115" s="188">
        <f t="shared" si="369"/>
        <v>0</v>
      </c>
      <c r="BL1115" s="25" t="s">
        <v>337</v>
      </c>
      <c r="BM1115" s="25" t="s">
        <v>3152</v>
      </c>
    </row>
    <row r="1116" spans="2:65" s="1" customFormat="1" ht="20.399999999999999" customHeight="1">
      <c r="B1116" s="176"/>
      <c r="C1116" s="177" t="s">
        <v>3153</v>
      </c>
      <c r="D1116" s="177" t="s">
        <v>287</v>
      </c>
      <c r="E1116" s="178" t="s">
        <v>3154</v>
      </c>
      <c r="F1116" s="179" t="s">
        <v>3155</v>
      </c>
      <c r="G1116" s="180" t="s">
        <v>494</v>
      </c>
      <c r="H1116" s="181">
        <v>2</v>
      </c>
      <c r="I1116" s="182"/>
      <c r="J1116" s="183">
        <f t="shared" si="360"/>
        <v>0</v>
      </c>
      <c r="K1116" s="403" t="s">
        <v>5588</v>
      </c>
      <c r="L1116" s="42"/>
      <c r="M1116" s="184" t="s">
        <v>5</v>
      </c>
      <c r="N1116" s="185" t="s">
        <v>45</v>
      </c>
      <c r="O1116" s="43"/>
      <c r="P1116" s="186">
        <f t="shared" si="361"/>
        <v>0</v>
      </c>
      <c r="Q1116" s="186">
        <v>0</v>
      </c>
      <c r="R1116" s="186">
        <f t="shared" si="362"/>
        <v>0</v>
      </c>
      <c r="S1116" s="186">
        <v>0</v>
      </c>
      <c r="T1116" s="187">
        <f t="shared" si="363"/>
        <v>0</v>
      </c>
      <c r="AR1116" s="25" t="s">
        <v>337</v>
      </c>
      <c r="AT1116" s="25" t="s">
        <v>287</v>
      </c>
      <c r="AU1116" s="25" t="s">
        <v>291</v>
      </c>
      <c r="AY1116" s="25" t="s">
        <v>285</v>
      </c>
      <c r="BE1116" s="188">
        <f t="shared" si="364"/>
        <v>0</v>
      </c>
      <c r="BF1116" s="188">
        <f t="shared" si="365"/>
        <v>0</v>
      </c>
      <c r="BG1116" s="188">
        <f t="shared" si="366"/>
        <v>0</v>
      </c>
      <c r="BH1116" s="188">
        <f t="shared" si="367"/>
        <v>0</v>
      </c>
      <c r="BI1116" s="188">
        <f t="shared" si="368"/>
        <v>0</v>
      </c>
      <c r="BJ1116" s="25" t="s">
        <v>82</v>
      </c>
      <c r="BK1116" s="188">
        <f t="shared" si="369"/>
        <v>0</v>
      </c>
      <c r="BL1116" s="25" t="s">
        <v>337</v>
      </c>
      <c r="BM1116" s="25" t="s">
        <v>3156</v>
      </c>
    </row>
    <row r="1117" spans="2:65" s="1" customFormat="1" ht="20.399999999999999" customHeight="1">
      <c r="B1117" s="176"/>
      <c r="C1117" s="177" t="s">
        <v>3157</v>
      </c>
      <c r="D1117" s="177" t="s">
        <v>287</v>
      </c>
      <c r="E1117" s="178" t="s">
        <v>3158</v>
      </c>
      <c r="F1117" s="179" t="s">
        <v>3159</v>
      </c>
      <c r="G1117" s="180" t="s">
        <v>494</v>
      </c>
      <c r="H1117" s="181">
        <v>40</v>
      </c>
      <c r="I1117" s="182"/>
      <c r="J1117" s="183">
        <f t="shared" si="360"/>
        <v>0</v>
      </c>
      <c r="K1117" s="403" t="s">
        <v>5588</v>
      </c>
      <c r="L1117" s="42"/>
      <c r="M1117" s="184" t="s">
        <v>5</v>
      </c>
      <c r="N1117" s="185" t="s">
        <v>45</v>
      </c>
      <c r="O1117" s="43"/>
      <c r="P1117" s="186">
        <f t="shared" si="361"/>
        <v>0</v>
      </c>
      <c r="Q1117" s="186">
        <v>0</v>
      </c>
      <c r="R1117" s="186">
        <f t="shared" si="362"/>
        <v>0</v>
      </c>
      <c r="S1117" s="186">
        <v>0</v>
      </c>
      <c r="T1117" s="187">
        <f t="shared" si="363"/>
        <v>0</v>
      </c>
      <c r="AR1117" s="25" t="s">
        <v>337</v>
      </c>
      <c r="AT1117" s="25" t="s">
        <v>287</v>
      </c>
      <c r="AU1117" s="25" t="s">
        <v>291</v>
      </c>
      <c r="AY1117" s="25" t="s">
        <v>285</v>
      </c>
      <c r="BE1117" s="188">
        <f t="shared" si="364"/>
        <v>0</v>
      </c>
      <c r="BF1117" s="188">
        <f t="shared" si="365"/>
        <v>0</v>
      </c>
      <c r="BG1117" s="188">
        <f t="shared" si="366"/>
        <v>0</v>
      </c>
      <c r="BH1117" s="188">
        <f t="shared" si="367"/>
        <v>0</v>
      </c>
      <c r="BI1117" s="188">
        <f t="shared" si="368"/>
        <v>0</v>
      </c>
      <c r="BJ1117" s="25" t="s">
        <v>82</v>
      </c>
      <c r="BK1117" s="188">
        <f t="shared" si="369"/>
        <v>0</v>
      </c>
      <c r="BL1117" s="25" t="s">
        <v>337</v>
      </c>
      <c r="BM1117" s="25" t="s">
        <v>3160</v>
      </c>
    </row>
    <row r="1118" spans="2:65" s="1" customFormat="1" ht="20.399999999999999" customHeight="1">
      <c r="B1118" s="176"/>
      <c r="C1118" s="230" t="s">
        <v>3161</v>
      </c>
      <c r="D1118" s="230" t="s">
        <v>757</v>
      </c>
      <c r="E1118" s="231" t="s">
        <v>3162</v>
      </c>
      <c r="F1118" s="232" t="s">
        <v>3163</v>
      </c>
      <c r="G1118" s="233" t="s">
        <v>494</v>
      </c>
      <c r="H1118" s="234">
        <v>1</v>
      </c>
      <c r="I1118" s="235"/>
      <c r="J1118" s="236">
        <f t="shared" si="360"/>
        <v>0</v>
      </c>
      <c r="K1118" s="407" t="s">
        <v>5588</v>
      </c>
      <c r="L1118" s="237"/>
      <c r="M1118" s="238" t="s">
        <v>5</v>
      </c>
      <c r="N1118" s="239" t="s">
        <v>45</v>
      </c>
      <c r="O1118" s="43"/>
      <c r="P1118" s="186">
        <f t="shared" si="361"/>
        <v>0</v>
      </c>
      <c r="Q1118" s="186">
        <v>0</v>
      </c>
      <c r="R1118" s="186">
        <f t="shared" si="362"/>
        <v>0</v>
      </c>
      <c r="S1118" s="186">
        <v>0</v>
      </c>
      <c r="T1118" s="187">
        <f t="shared" si="363"/>
        <v>0</v>
      </c>
      <c r="AR1118" s="25" t="s">
        <v>401</v>
      </c>
      <c r="AT1118" s="25" t="s">
        <v>757</v>
      </c>
      <c r="AU1118" s="25" t="s">
        <v>291</v>
      </c>
      <c r="AY1118" s="25" t="s">
        <v>285</v>
      </c>
      <c r="BE1118" s="188">
        <f t="shared" si="364"/>
        <v>0</v>
      </c>
      <c r="BF1118" s="188">
        <f t="shared" si="365"/>
        <v>0</v>
      </c>
      <c r="BG1118" s="188">
        <f t="shared" si="366"/>
        <v>0</v>
      </c>
      <c r="BH1118" s="188">
        <f t="shared" si="367"/>
        <v>0</v>
      </c>
      <c r="BI1118" s="188">
        <f t="shared" si="368"/>
        <v>0</v>
      </c>
      <c r="BJ1118" s="25" t="s">
        <v>82</v>
      </c>
      <c r="BK1118" s="188">
        <f t="shared" si="369"/>
        <v>0</v>
      </c>
      <c r="BL1118" s="25" t="s">
        <v>337</v>
      </c>
      <c r="BM1118" s="25" t="s">
        <v>3164</v>
      </c>
    </row>
    <row r="1119" spans="2:65" s="1" customFormat="1" ht="20.399999999999999" customHeight="1">
      <c r="B1119" s="176"/>
      <c r="C1119" s="230" t="s">
        <v>3165</v>
      </c>
      <c r="D1119" s="230" t="s">
        <v>757</v>
      </c>
      <c r="E1119" s="231" t="s">
        <v>3166</v>
      </c>
      <c r="F1119" s="232" t="s">
        <v>3167</v>
      </c>
      <c r="G1119" s="233" t="s">
        <v>494</v>
      </c>
      <c r="H1119" s="234">
        <v>1</v>
      </c>
      <c r="I1119" s="235"/>
      <c r="J1119" s="236">
        <f t="shared" si="360"/>
        <v>0</v>
      </c>
      <c r="K1119" s="407" t="s">
        <v>5588</v>
      </c>
      <c r="L1119" s="237"/>
      <c r="M1119" s="238" t="s">
        <v>5</v>
      </c>
      <c r="N1119" s="239" t="s">
        <v>45</v>
      </c>
      <c r="O1119" s="43"/>
      <c r="P1119" s="186">
        <f t="shared" si="361"/>
        <v>0</v>
      </c>
      <c r="Q1119" s="186">
        <v>0</v>
      </c>
      <c r="R1119" s="186">
        <f t="shared" si="362"/>
        <v>0</v>
      </c>
      <c r="S1119" s="186">
        <v>0</v>
      </c>
      <c r="T1119" s="187">
        <f t="shared" si="363"/>
        <v>0</v>
      </c>
      <c r="AR1119" s="25" t="s">
        <v>401</v>
      </c>
      <c r="AT1119" s="25" t="s">
        <v>757</v>
      </c>
      <c r="AU1119" s="25" t="s">
        <v>291</v>
      </c>
      <c r="AY1119" s="25" t="s">
        <v>285</v>
      </c>
      <c r="BE1119" s="188">
        <f t="shared" si="364"/>
        <v>0</v>
      </c>
      <c r="BF1119" s="188">
        <f t="shared" si="365"/>
        <v>0</v>
      </c>
      <c r="BG1119" s="188">
        <f t="shared" si="366"/>
        <v>0</v>
      </c>
      <c r="BH1119" s="188">
        <f t="shared" si="367"/>
        <v>0</v>
      </c>
      <c r="BI1119" s="188">
        <f t="shared" si="368"/>
        <v>0</v>
      </c>
      <c r="BJ1119" s="25" t="s">
        <v>82</v>
      </c>
      <c r="BK1119" s="188">
        <f t="shared" si="369"/>
        <v>0</v>
      </c>
      <c r="BL1119" s="25" t="s">
        <v>337</v>
      </c>
      <c r="BM1119" s="25" t="s">
        <v>3168</v>
      </c>
    </row>
    <row r="1120" spans="2:65" s="1" customFormat="1" ht="20.399999999999999" customHeight="1">
      <c r="B1120" s="176"/>
      <c r="C1120" s="230" t="s">
        <v>3169</v>
      </c>
      <c r="D1120" s="230" t="s">
        <v>757</v>
      </c>
      <c r="E1120" s="231" t="s">
        <v>3170</v>
      </c>
      <c r="F1120" s="232" t="s">
        <v>3171</v>
      </c>
      <c r="G1120" s="233" t="s">
        <v>494</v>
      </c>
      <c r="H1120" s="234">
        <v>4</v>
      </c>
      <c r="I1120" s="235"/>
      <c r="J1120" s="236">
        <f t="shared" si="360"/>
        <v>0</v>
      </c>
      <c r="K1120" s="407" t="s">
        <v>5588</v>
      </c>
      <c r="L1120" s="237"/>
      <c r="M1120" s="238" t="s">
        <v>5</v>
      </c>
      <c r="N1120" s="239" t="s">
        <v>45</v>
      </c>
      <c r="O1120" s="43"/>
      <c r="P1120" s="186">
        <f t="shared" si="361"/>
        <v>0</v>
      </c>
      <c r="Q1120" s="186">
        <v>0</v>
      </c>
      <c r="R1120" s="186">
        <f t="shared" si="362"/>
        <v>0</v>
      </c>
      <c r="S1120" s="186">
        <v>0</v>
      </c>
      <c r="T1120" s="187">
        <f t="shared" si="363"/>
        <v>0</v>
      </c>
      <c r="AR1120" s="25" t="s">
        <v>401</v>
      </c>
      <c r="AT1120" s="25" t="s">
        <v>757</v>
      </c>
      <c r="AU1120" s="25" t="s">
        <v>291</v>
      </c>
      <c r="AY1120" s="25" t="s">
        <v>285</v>
      </c>
      <c r="BE1120" s="188">
        <f t="shared" si="364"/>
        <v>0</v>
      </c>
      <c r="BF1120" s="188">
        <f t="shared" si="365"/>
        <v>0</v>
      </c>
      <c r="BG1120" s="188">
        <f t="shared" si="366"/>
        <v>0</v>
      </c>
      <c r="BH1120" s="188">
        <f t="shared" si="367"/>
        <v>0</v>
      </c>
      <c r="BI1120" s="188">
        <f t="shared" si="368"/>
        <v>0</v>
      </c>
      <c r="BJ1120" s="25" t="s">
        <v>82</v>
      </c>
      <c r="BK1120" s="188">
        <f t="shared" si="369"/>
        <v>0</v>
      </c>
      <c r="BL1120" s="25" t="s">
        <v>337</v>
      </c>
      <c r="BM1120" s="25" t="s">
        <v>3172</v>
      </c>
    </row>
    <row r="1121" spans="2:65" s="1" customFormat="1" ht="20.399999999999999" customHeight="1">
      <c r="B1121" s="176"/>
      <c r="C1121" s="230" t="s">
        <v>3173</v>
      </c>
      <c r="D1121" s="230" t="s">
        <v>757</v>
      </c>
      <c r="E1121" s="231" t="s">
        <v>3174</v>
      </c>
      <c r="F1121" s="232" t="s">
        <v>3175</v>
      </c>
      <c r="G1121" s="233" t="s">
        <v>494</v>
      </c>
      <c r="H1121" s="234">
        <v>1</v>
      </c>
      <c r="I1121" s="235"/>
      <c r="J1121" s="236">
        <f t="shared" si="360"/>
        <v>0</v>
      </c>
      <c r="K1121" s="407" t="s">
        <v>5588</v>
      </c>
      <c r="L1121" s="237"/>
      <c r="M1121" s="238" t="s">
        <v>5</v>
      </c>
      <c r="N1121" s="239" t="s">
        <v>45</v>
      </c>
      <c r="O1121" s="43"/>
      <c r="P1121" s="186">
        <f t="shared" si="361"/>
        <v>0</v>
      </c>
      <c r="Q1121" s="186">
        <v>0</v>
      </c>
      <c r="R1121" s="186">
        <f t="shared" si="362"/>
        <v>0</v>
      </c>
      <c r="S1121" s="186">
        <v>0</v>
      </c>
      <c r="T1121" s="187">
        <f t="shared" si="363"/>
        <v>0</v>
      </c>
      <c r="AR1121" s="25" t="s">
        <v>401</v>
      </c>
      <c r="AT1121" s="25" t="s">
        <v>757</v>
      </c>
      <c r="AU1121" s="25" t="s">
        <v>291</v>
      </c>
      <c r="AY1121" s="25" t="s">
        <v>285</v>
      </c>
      <c r="BE1121" s="188">
        <f t="shared" si="364"/>
        <v>0</v>
      </c>
      <c r="BF1121" s="188">
        <f t="shared" si="365"/>
        <v>0</v>
      </c>
      <c r="BG1121" s="188">
        <f t="shared" si="366"/>
        <v>0</v>
      </c>
      <c r="BH1121" s="188">
        <f t="shared" si="367"/>
        <v>0</v>
      </c>
      <c r="BI1121" s="188">
        <f t="shared" si="368"/>
        <v>0</v>
      </c>
      <c r="BJ1121" s="25" t="s">
        <v>82</v>
      </c>
      <c r="BK1121" s="188">
        <f t="shared" si="369"/>
        <v>0</v>
      </c>
      <c r="BL1121" s="25" t="s">
        <v>337</v>
      </c>
      <c r="BM1121" s="25" t="s">
        <v>3176</v>
      </c>
    </row>
    <row r="1122" spans="2:65" s="1" customFormat="1" ht="20.399999999999999" customHeight="1">
      <c r="B1122" s="176"/>
      <c r="C1122" s="230" t="s">
        <v>3177</v>
      </c>
      <c r="D1122" s="230" t="s">
        <v>757</v>
      </c>
      <c r="E1122" s="231" t="s">
        <v>3178</v>
      </c>
      <c r="F1122" s="232" t="s">
        <v>3179</v>
      </c>
      <c r="G1122" s="233" t="s">
        <v>494</v>
      </c>
      <c r="H1122" s="234">
        <v>2</v>
      </c>
      <c r="I1122" s="235"/>
      <c r="J1122" s="236">
        <f t="shared" si="360"/>
        <v>0</v>
      </c>
      <c r="K1122" s="407" t="s">
        <v>5588</v>
      </c>
      <c r="L1122" s="237"/>
      <c r="M1122" s="238" t="s">
        <v>5</v>
      </c>
      <c r="N1122" s="239" t="s">
        <v>45</v>
      </c>
      <c r="O1122" s="43"/>
      <c r="P1122" s="186">
        <f t="shared" si="361"/>
        <v>0</v>
      </c>
      <c r="Q1122" s="186">
        <v>0</v>
      </c>
      <c r="R1122" s="186">
        <f t="shared" si="362"/>
        <v>0</v>
      </c>
      <c r="S1122" s="186">
        <v>0</v>
      </c>
      <c r="T1122" s="187">
        <f t="shared" si="363"/>
        <v>0</v>
      </c>
      <c r="AR1122" s="25" t="s">
        <v>401</v>
      </c>
      <c r="AT1122" s="25" t="s">
        <v>757</v>
      </c>
      <c r="AU1122" s="25" t="s">
        <v>291</v>
      </c>
      <c r="AY1122" s="25" t="s">
        <v>285</v>
      </c>
      <c r="BE1122" s="188">
        <f t="shared" si="364"/>
        <v>0</v>
      </c>
      <c r="BF1122" s="188">
        <f t="shared" si="365"/>
        <v>0</v>
      </c>
      <c r="BG1122" s="188">
        <f t="shared" si="366"/>
        <v>0</v>
      </c>
      <c r="BH1122" s="188">
        <f t="shared" si="367"/>
        <v>0</v>
      </c>
      <c r="BI1122" s="188">
        <f t="shared" si="368"/>
        <v>0</v>
      </c>
      <c r="BJ1122" s="25" t="s">
        <v>82</v>
      </c>
      <c r="BK1122" s="188">
        <f t="shared" si="369"/>
        <v>0</v>
      </c>
      <c r="BL1122" s="25" t="s">
        <v>337</v>
      </c>
      <c r="BM1122" s="25" t="s">
        <v>3180</v>
      </c>
    </row>
    <row r="1123" spans="2:65" s="1" customFormat="1" ht="20.399999999999999" customHeight="1">
      <c r="B1123" s="176"/>
      <c r="C1123" s="230" t="s">
        <v>3181</v>
      </c>
      <c r="D1123" s="230" t="s">
        <v>757</v>
      </c>
      <c r="E1123" s="231" t="s">
        <v>3182</v>
      </c>
      <c r="F1123" s="232" t="s">
        <v>3183</v>
      </c>
      <c r="G1123" s="233" t="s">
        <v>494</v>
      </c>
      <c r="H1123" s="234">
        <v>40</v>
      </c>
      <c r="I1123" s="235"/>
      <c r="J1123" s="236">
        <f t="shared" si="360"/>
        <v>0</v>
      </c>
      <c r="K1123" s="407" t="s">
        <v>5588</v>
      </c>
      <c r="L1123" s="237"/>
      <c r="M1123" s="238" t="s">
        <v>5</v>
      </c>
      <c r="N1123" s="239" t="s">
        <v>45</v>
      </c>
      <c r="O1123" s="43"/>
      <c r="P1123" s="186">
        <f t="shared" si="361"/>
        <v>0</v>
      </c>
      <c r="Q1123" s="186">
        <v>0</v>
      </c>
      <c r="R1123" s="186">
        <f t="shared" si="362"/>
        <v>0</v>
      </c>
      <c r="S1123" s="186">
        <v>0</v>
      </c>
      <c r="T1123" s="187">
        <f t="shared" si="363"/>
        <v>0</v>
      </c>
      <c r="AR1123" s="25" t="s">
        <v>401</v>
      </c>
      <c r="AT1123" s="25" t="s">
        <v>757</v>
      </c>
      <c r="AU1123" s="25" t="s">
        <v>291</v>
      </c>
      <c r="AY1123" s="25" t="s">
        <v>285</v>
      </c>
      <c r="BE1123" s="188">
        <f t="shared" si="364"/>
        <v>0</v>
      </c>
      <c r="BF1123" s="188">
        <f t="shared" si="365"/>
        <v>0</v>
      </c>
      <c r="BG1123" s="188">
        <f t="shared" si="366"/>
        <v>0</v>
      </c>
      <c r="BH1123" s="188">
        <f t="shared" si="367"/>
        <v>0</v>
      </c>
      <c r="BI1123" s="188">
        <f t="shared" si="368"/>
        <v>0</v>
      </c>
      <c r="BJ1123" s="25" t="s">
        <v>82</v>
      </c>
      <c r="BK1123" s="188">
        <f t="shared" si="369"/>
        <v>0</v>
      </c>
      <c r="BL1123" s="25" t="s">
        <v>337</v>
      </c>
      <c r="BM1123" s="25" t="s">
        <v>3184</v>
      </c>
    </row>
    <row r="1124" spans="2:65" s="15" customFormat="1" ht="21.6" customHeight="1">
      <c r="B1124" s="245"/>
      <c r="D1124" s="246" t="s">
        <v>73</v>
      </c>
      <c r="E1124" s="246" t="s">
        <v>3185</v>
      </c>
      <c r="F1124" s="246" t="s">
        <v>3186</v>
      </c>
      <c r="I1124" s="247"/>
      <c r="J1124" s="248">
        <f>BK1124</f>
        <v>0</v>
      </c>
      <c r="K1124" s="410"/>
      <c r="L1124" s="245"/>
      <c r="M1124" s="249"/>
      <c r="N1124" s="250"/>
      <c r="O1124" s="250"/>
      <c r="P1124" s="251">
        <f>SUM(P1125:P1134)</f>
        <v>0</v>
      </c>
      <c r="Q1124" s="250"/>
      <c r="R1124" s="251">
        <f>SUM(R1125:R1134)</f>
        <v>0</v>
      </c>
      <c r="S1124" s="250"/>
      <c r="T1124" s="252">
        <f>SUM(T1125:T1134)</f>
        <v>0</v>
      </c>
      <c r="AR1124" s="253" t="s">
        <v>84</v>
      </c>
      <c r="AT1124" s="254" t="s">
        <v>73</v>
      </c>
      <c r="AU1124" s="254" t="s">
        <v>142</v>
      </c>
      <c r="AY1124" s="253" t="s">
        <v>285</v>
      </c>
      <c r="BK1124" s="255">
        <f>SUM(BK1125:BK1134)</f>
        <v>0</v>
      </c>
    </row>
    <row r="1125" spans="2:65" s="1" customFormat="1" ht="20.399999999999999" customHeight="1">
      <c r="B1125" s="176"/>
      <c r="C1125" s="230" t="s">
        <v>3187</v>
      </c>
      <c r="D1125" s="230" t="s">
        <v>757</v>
      </c>
      <c r="E1125" s="231" t="s">
        <v>3188</v>
      </c>
      <c r="F1125" s="232" t="s">
        <v>3189</v>
      </c>
      <c r="G1125" s="233" t="s">
        <v>318</v>
      </c>
      <c r="H1125" s="234">
        <v>5940</v>
      </c>
      <c r="I1125" s="235"/>
      <c r="J1125" s="236">
        <f t="shared" ref="J1125:J1134" si="370">ROUND(I1125*H1125,2)</f>
        <v>0</v>
      </c>
      <c r="K1125" s="407" t="s">
        <v>5588</v>
      </c>
      <c r="L1125" s="237"/>
      <c r="M1125" s="238" t="s">
        <v>5</v>
      </c>
      <c r="N1125" s="239" t="s">
        <v>45</v>
      </c>
      <c r="O1125" s="43"/>
      <c r="P1125" s="186">
        <f t="shared" ref="P1125:P1134" si="371">O1125*H1125</f>
        <v>0</v>
      </c>
      <c r="Q1125" s="186">
        <v>0</v>
      </c>
      <c r="R1125" s="186">
        <f t="shared" ref="R1125:R1134" si="372">Q1125*H1125</f>
        <v>0</v>
      </c>
      <c r="S1125" s="186">
        <v>0</v>
      </c>
      <c r="T1125" s="187">
        <f t="shared" ref="T1125:T1134" si="373">S1125*H1125</f>
        <v>0</v>
      </c>
      <c r="AR1125" s="25" t="s">
        <v>401</v>
      </c>
      <c r="AT1125" s="25" t="s">
        <v>757</v>
      </c>
      <c r="AU1125" s="25" t="s">
        <v>291</v>
      </c>
      <c r="AY1125" s="25" t="s">
        <v>285</v>
      </c>
      <c r="BE1125" s="188">
        <f t="shared" ref="BE1125:BE1134" si="374">IF(N1125="základní",J1125,0)</f>
        <v>0</v>
      </c>
      <c r="BF1125" s="188">
        <f t="shared" ref="BF1125:BF1134" si="375">IF(N1125="snížená",J1125,0)</f>
        <v>0</v>
      </c>
      <c r="BG1125" s="188">
        <f t="shared" ref="BG1125:BG1134" si="376">IF(N1125="zákl. přenesená",J1125,0)</f>
        <v>0</v>
      </c>
      <c r="BH1125" s="188">
        <f t="shared" ref="BH1125:BH1134" si="377">IF(N1125="sníž. přenesená",J1125,0)</f>
        <v>0</v>
      </c>
      <c r="BI1125" s="188">
        <f t="shared" ref="BI1125:BI1134" si="378">IF(N1125="nulová",J1125,0)</f>
        <v>0</v>
      </c>
      <c r="BJ1125" s="25" t="s">
        <v>82</v>
      </c>
      <c r="BK1125" s="188">
        <f t="shared" ref="BK1125:BK1134" si="379">ROUND(I1125*H1125,2)</f>
        <v>0</v>
      </c>
      <c r="BL1125" s="25" t="s">
        <v>337</v>
      </c>
      <c r="BM1125" s="25" t="s">
        <v>3190</v>
      </c>
    </row>
    <row r="1126" spans="2:65" s="1" customFormat="1" ht="20.399999999999999" customHeight="1">
      <c r="B1126" s="176"/>
      <c r="C1126" s="230" t="s">
        <v>3191</v>
      </c>
      <c r="D1126" s="230" t="s">
        <v>757</v>
      </c>
      <c r="E1126" s="231" t="s">
        <v>3192</v>
      </c>
      <c r="F1126" s="232" t="s">
        <v>3193</v>
      </c>
      <c r="G1126" s="233" t="s">
        <v>318</v>
      </c>
      <c r="H1126" s="234">
        <v>80</v>
      </c>
      <c r="I1126" s="235"/>
      <c r="J1126" s="236">
        <f t="shared" si="370"/>
        <v>0</v>
      </c>
      <c r="K1126" s="407" t="s">
        <v>5588</v>
      </c>
      <c r="L1126" s="237"/>
      <c r="M1126" s="238" t="s">
        <v>5</v>
      </c>
      <c r="N1126" s="239" t="s">
        <v>45</v>
      </c>
      <c r="O1126" s="43"/>
      <c r="P1126" s="186">
        <f t="shared" si="371"/>
        <v>0</v>
      </c>
      <c r="Q1126" s="186">
        <v>0</v>
      </c>
      <c r="R1126" s="186">
        <f t="shared" si="372"/>
        <v>0</v>
      </c>
      <c r="S1126" s="186">
        <v>0</v>
      </c>
      <c r="T1126" s="187">
        <f t="shared" si="373"/>
        <v>0</v>
      </c>
      <c r="AR1126" s="25" t="s">
        <v>401</v>
      </c>
      <c r="AT1126" s="25" t="s">
        <v>757</v>
      </c>
      <c r="AU1126" s="25" t="s">
        <v>291</v>
      </c>
      <c r="AY1126" s="25" t="s">
        <v>285</v>
      </c>
      <c r="BE1126" s="188">
        <f t="shared" si="374"/>
        <v>0</v>
      </c>
      <c r="BF1126" s="188">
        <f t="shared" si="375"/>
        <v>0</v>
      </c>
      <c r="BG1126" s="188">
        <f t="shared" si="376"/>
        <v>0</v>
      </c>
      <c r="BH1126" s="188">
        <f t="shared" si="377"/>
        <v>0</v>
      </c>
      <c r="BI1126" s="188">
        <f t="shared" si="378"/>
        <v>0</v>
      </c>
      <c r="BJ1126" s="25" t="s">
        <v>82</v>
      </c>
      <c r="BK1126" s="188">
        <f t="shared" si="379"/>
        <v>0</v>
      </c>
      <c r="BL1126" s="25" t="s">
        <v>337</v>
      </c>
      <c r="BM1126" s="25" t="s">
        <v>3194</v>
      </c>
    </row>
    <row r="1127" spans="2:65" s="1" customFormat="1" ht="20.399999999999999" customHeight="1">
      <c r="B1127" s="176"/>
      <c r="C1127" s="230" t="s">
        <v>3195</v>
      </c>
      <c r="D1127" s="230" t="s">
        <v>757</v>
      </c>
      <c r="E1127" s="231" t="s">
        <v>3196</v>
      </c>
      <c r="F1127" s="232" t="s">
        <v>3197</v>
      </c>
      <c r="G1127" s="233" t="s">
        <v>318</v>
      </c>
      <c r="H1127" s="234">
        <v>20</v>
      </c>
      <c r="I1127" s="235"/>
      <c r="J1127" s="236">
        <f t="shared" si="370"/>
        <v>0</v>
      </c>
      <c r="K1127" s="407" t="s">
        <v>5588</v>
      </c>
      <c r="L1127" s="237"/>
      <c r="M1127" s="238" t="s">
        <v>5</v>
      </c>
      <c r="N1127" s="239" t="s">
        <v>45</v>
      </c>
      <c r="O1127" s="43"/>
      <c r="P1127" s="186">
        <f t="shared" si="371"/>
        <v>0</v>
      </c>
      <c r="Q1127" s="186">
        <v>0</v>
      </c>
      <c r="R1127" s="186">
        <f t="shared" si="372"/>
        <v>0</v>
      </c>
      <c r="S1127" s="186">
        <v>0</v>
      </c>
      <c r="T1127" s="187">
        <f t="shared" si="373"/>
        <v>0</v>
      </c>
      <c r="AR1127" s="25" t="s">
        <v>401</v>
      </c>
      <c r="AT1127" s="25" t="s">
        <v>757</v>
      </c>
      <c r="AU1127" s="25" t="s">
        <v>291</v>
      </c>
      <c r="AY1127" s="25" t="s">
        <v>285</v>
      </c>
      <c r="BE1127" s="188">
        <f t="shared" si="374"/>
        <v>0</v>
      </c>
      <c r="BF1127" s="188">
        <f t="shared" si="375"/>
        <v>0</v>
      </c>
      <c r="BG1127" s="188">
        <f t="shared" si="376"/>
        <v>0</v>
      </c>
      <c r="BH1127" s="188">
        <f t="shared" si="377"/>
        <v>0</v>
      </c>
      <c r="BI1127" s="188">
        <f t="shared" si="378"/>
        <v>0</v>
      </c>
      <c r="BJ1127" s="25" t="s">
        <v>82</v>
      </c>
      <c r="BK1127" s="188">
        <f t="shared" si="379"/>
        <v>0</v>
      </c>
      <c r="BL1127" s="25" t="s">
        <v>337</v>
      </c>
      <c r="BM1127" s="25" t="s">
        <v>3198</v>
      </c>
    </row>
    <row r="1128" spans="2:65" s="1" customFormat="1" ht="20.399999999999999" customHeight="1">
      <c r="B1128" s="176"/>
      <c r="C1128" s="230" t="s">
        <v>3199</v>
      </c>
      <c r="D1128" s="230" t="s">
        <v>757</v>
      </c>
      <c r="E1128" s="231" t="s">
        <v>3200</v>
      </c>
      <c r="F1128" s="232" t="s">
        <v>3201</v>
      </c>
      <c r="G1128" s="233" t="s">
        <v>318</v>
      </c>
      <c r="H1128" s="234">
        <v>20</v>
      </c>
      <c r="I1128" s="235"/>
      <c r="J1128" s="236">
        <f t="shared" si="370"/>
        <v>0</v>
      </c>
      <c r="K1128" s="407" t="s">
        <v>5588</v>
      </c>
      <c r="L1128" s="237"/>
      <c r="M1128" s="238" t="s">
        <v>5</v>
      </c>
      <c r="N1128" s="239" t="s">
        <v>45</v>
      </c>
      <c r="O1128" s="43"/>
      <c r="P1128" s="186">
        <f t="shared" si="371"/>
        <v>0</v>
      </c>
      <c r="Q1128" s="186">
        <v>0</v>
      </c>
      <c r="R1128" s="186">
        <f t="shared" si="372"/>
        <v>0</v>
      </c>
      <c r="S1128" s="186">
        <v>0</v>
      </c>
      <c r="T1128" s="187">
        <f t="shared" si="373"/>
        <v>0</v>
      </c>
      <c r="AR1128" s="25" t="s">
        <v>401</v>
      </c>
      <c r="AT1128" s="25" t="s">
        <v>757</v>
      </c>
      <c r="AU1128" s="25" t="s">
        <v>291</v>
      </c>
      <c r="AY1128" s="25" t="s">
        <v>285</v>
      </c>
      <c r="BE1128" s="188">
        <f t="shared" si="374"/>
        <v>0</v>
      </c>
      <c r="BF1128" s="188">
        <f t="shared" si="375"/>
        <v>0</v>
      </c>
      <c r="BG1128" s="188">
        <f t="shared" si="376"/>
        <v>0</v>
      </c>
      <c r="BH1128" s="188">
        <f t="shared" si="377"/>
        <v>0</v>
      </c>
      <c r="BI1128" s="188">
        <f t="shared" si="378"/>
        <v>0</v>
      </c>
      <c r="BJ1128" s="25" t="s">
        <v>82</v>
      </c>
      <c r="BK1128" s="188">
        <f t="shared" si="379"/>
        <v>0</v>
      </c>
      <c r="BL1128" s="25" t="s">
        <v>337</v>
      </c>
      <c r="BM1128" s="25" t="s">
        <v>3202</v>
      </c>
    </row>
    <row r="1129" spans="2:65" s="1" customFormat="1" ht="20.399999999999999" customHeight="1">
      <c r="B1129" s="176"/>
      <c r="C1129" s="230" t="s">
        <v>3203</v>
      </c>
      <c r="D1129" s="230" t="s">
        <v>757</v>
      </c>
      <c r="E1129" s="231" t="s">
        <v>3204</v>
      </c>
      <c r="F1129" s="232" t="s">
        <v>3205</v>
      </c>
      <c r="G1129" s="233" t="s">
        <v>494</v>
      </c>
      <c r="H1129" s="234">
        <v>1</v>
      </c>
      <c r="I1129" s="235"/>
      <c r="J1129" s="236">
        <f t="shared" si="370"/>
        <v>0</v>
      </c>
      <c r="K1129" s="407" t="s">
        <v>5588</v>
      </c>
      <c r="L1129" s="237"/>
      <c r="M1129" s="238" t="s">
        <v>5</v>
      </c>
      <c r="N1129" s="239" t="s">
        <v>45</v>
      </c>
      <c r="O1129" s="43"/>
      <c r="P1129" s="186">
        <f t="shared" si="371"/>
        <v>0</v>
      </c>
      <c r="Q1129" s="186">
        <v>0</v>
      </c>
      <c r="R1129" s="186">
        <f t="shared" si="372"/>
        <v>0</v>
      </c>
      <c r="S1129" s="186">
        <v>0</v>
      </c>
      <c r="T1129" s="187">
        <f t="shared" si="373"/>
        <v>0</v>
      </c>
      <c r="AR1129" s="25" t="s">
        <v>401</v>
      </c>
      <c r="AT1129" s="25" t="s">
        <v>757</v>
      </c>
      <c r="AU1129" s="25" t="s">
        <v>291</v>
      </c>
      <c r="AY1129" s="25" t="s">
        <v>285</v>
      </c>
      <c r="BE1129" s="188">
        <f t="shared" si="374"/>
        <v>0</v>
      </c>
      <c r="BF1129" s="188">
        <f t="shared" si="375"/>
        <v>0</v>
      </c>
      <c r="BG1129" s="188">
        <f t="shared" si="376"/>
        <v>0</v>
      </c>
      <c r="BH1129" s="188">
        <f t="shared" si="377"/>
        <v>0</v>
      </c>
      <c r="BI1129" s="188">
        <f t="shared" si="378"/>
        <v>0</v>
      </c>
      <c r="BJ1129" s="25" t="s">
        <v>82</v>
      </c>
      <c r="BK1129" s="188">
        <f t="shared" si="379"/>
        <v>0</v>
      </c>
      <c r="BL1129" s="25" t="s">
        <v>337</v>
      </c>
      <c r="BM1129" s="25" t="s">
        <v>3206</v>
      </c>
    </row>
    <row r="1130" spans="2:65" s="1" customFormat="1" ht="20.399999999999999" customHeight="1">
      <c r="B1130" s="176"/>
      <c r="C1130" s="177" t="s">
        <v>3207</v>
      </c>
      <c r="D1130" s="177" t="s">
        <v>287</v>
      </c>
      <c r="E1130" s="178" t="s">
        <v>3208</v>
      </c>
      <c r="F1130" s="179" t="s">
        <v>3209</v>
      </c>
      <c r="G1130" s="180" t="s">
        <v>318</v>
      </c>
      <c r="H1130" s="181">
        <v>5940</v>
      </c>
      <c r="I1130" s="182"/>
      <c r="J1130" s="183">
        <f t="shared" si="370"/>
        <v>0</v>
      </c>
      <c r="K1130" s="403" t="s">
        <v>5588</v>
      </c>
      <c r="L1130" s="42"/>
      <c r="M1130" s="184" t="s">
        <v>5</v>
      </c>
      <c r="N1130" s="185" t="s">
        <v>45</v>
      </c>
      <c r="O1130" s="43"/>
      <c r="P1130" s="186">
        <f t="shared" si="371"/>
        <v>0</v>
      </c>
      <c r="Q1130" s="186">
        <v>0</v>
      </c>
      <c r="R1130" s="186">
        <f t="shared" si="372"/>
        <v>0</v>
      </c>
      <c r="S1130" s="186">
        <v>0</v>
      </c>
      <c r="T1130" s="187">
        <f t="shared" si="373"/>
        <v>0</v>
      </c>
      <c r="AR1130" s="25" t="s">
        <v>337</v>
      </c>
      <c r="AT1130" s="25" t="s">
        <v>287</v>
      </c>
      <c r="AU1130" s="25" t="s">
        <v>291</v>
      </c>
      <c r="AY1130" s="25" t="s">
        <v>285</v>
      </c>
      <c r="BE1130" s="188">
        <f t="shared" si="374"/>
        <v>0</v>
      </c>
      <c r="BF1130" s="188">
        <f t="shared" si="375"/>
        <v>0</v>
      </c>
      <c r="BG1130" s="188">
        <f t="shared" si="376"/>
        <v>0</v>
      </c>
      <c r="BH1130" s="188">
        <f t="shared" si="377"/>
        <v>0</v>
      </c>
      <c r="BI1130" s="188">
        <f t="shared" si="378"/>
        <v>0</v>
      </c>
      <c r="BJ1130" s="25" t="s">
        <v>82</v>
      </c>
      <c r="BK1130" s="188">
        <f t="shared" si="379"/>
        <v>0</v>
      </c>
      <c r="BL1130" s="25" t="s">
        <v>337</v>
      </c>
      <c r="BM1130" s="25" t="s">
        <v>3210</v>
      </c>
    </row>
    <row r="1131" spans="2:65" s="1" customFormat="1" ht="20.399999999999999" customHeight="1">
      <c r="B1131" s="176"/>
      <c r="C1131" s="177" t="s">
        <v>3211</v>
      </c>
      <c r="D1131" s="177" t="s">
        <v>287</v>
      </c>
      <c r="E1131" s="178" t="s">
        <v>3212</v>
      </c>
      <c r="F1131" s="179" t="s">
        <v>3213</v>
      </c>
      <c r="G1131" s="180" t="s">
        <v>318</v>
      </c>
      <c r="H1131" s="181">
        <v>80</v>
      </c>
      <c r="I1131" s="182"/>
      <c r="J1131" s="183">
        <f t="shared" si="370"/>
        <v>0</v>
      </c>
      <c r="K1131" s="403" t="s">
        <v>5588</v>
      </c>
      <c r="L1131" s="42"/>
      <c r="M1131" s="184" t="s">
        <v>5</v>
      </c>
      <c r="N1131" s="185" t="s">
        <v>45</v>
      </c>
      <c r="O1131" s="43"/>
      <c r="P1131" s="186">
        <f t="shared" si="371"/>
        <v>0</v>
      </c>
      <c r="Q1131" s="186">
        <v>0</v>
      </c>
      <c r="R1131" s="186">
        <f t="shared" si="372"/>
        <v>0</v>
      </c>
      <c r="S1131" s="186">
        <v>0</v>
      </c>
      <c r="T1131" s="187">
        <f t="shared" si="373"/>
        <v>0</v>
      </c>
      <c r="AR1131" s="25" t="s">
        <v>337</v>
      </c>
      <c r="AT1131" s="25" t="s">
        <v>287</v>
      </c>
      <c r="AU1131" s="25" t="s">
        <v>291</v>
      </c>
      <c r="AY1131" s="25" t="s">
        <v>285</v>
      </c>
      <c r="BE1131" s="188">
        <f t="shared" si="374"/>
        <v>0</v>
      </c>
      <c r="BF1131" s="188">
        <f t="shared" si="375"/>
        <v>0</v>
      </c>
      <c r="BG1131" s="188">
        <f t="shared" si="376"/>
        <v>0</v>
      </c>
      <c r="BH1131" s="188">
        <f t="shared" si="377"/>
        <v>0</v>
      </c>
      <c r="BI1131" s="188">
        <f t="shared" si="378"/>
        <v>0</v>
      </c>
      <c r="BJ1131" s="25" t="s">
        <v>82</v>
      </c>
      <c r="BK1131" s="188">
        <f t="shared" si="379"/>
        <v>0</v>
      </c>
      <c r="BL1131" s="25" t="s">
        <v>337</v>
      </c>
      <c r="BM1131" s="25" t="s">
        <v>3214</v>
      </c>
    </row>
    <row r="1132" spans="2:65" s="1" customFormat="1" ht="20.399999999999999" customHeight="1">
      <c r="B1132" s="176"/>
      <c r="C1132" s="177" t="s">
        <v>3215</v>
      </c>
      <c r="D1132" s="177" t="s">
        <v>287</v>
      </c>
      <c r="E1132" s="178" t="s">
        <v>3216</v>
      </c>
      <c r="F1132" s="179" t="s">
        <v>3217</v>
      </c>
      <c r="G1132" s="180" t="s">
        <v>318</v>
      </c>
      <c r="H1132" s="181">
        <v>20</v>
      </c>
      <c r="I1132" s="182"/>
      <c r="J1132" s="183">
        <f t="shared" si="370"/>
        <v>0</v>
      </c>
      <c r="K1132" s="403" t="s">
        <v>5588</v>
      </c>
      <c r="L1132" s="42"/>
      <c r="M1132" s="184" t="s">
        <v>5</v>
      </c>
      <c r="N1132" s="185" t="s">
        <v>45</v>
      </c>
      <c r="O1132" s="43"/>
      <c r="P1132" s="186">
        <f t="shared" si="371"/>
        <v>0</v>
      </c>
      <c r="Q1132" s="186">
        <v>0</v>
      </c>
      <c r="R1132" s="186">
        <f t="shared" si="372"/>
        <v>0</v>
      </c>
      <c r="S1132" s="186">
        <v>0</v>
      </c>
      <c r="T1132" s="187">
        <f t="shared" si="373"/>
        <v>0</v>
      </c>
      <c r="AR1132" s="25" t="s">
        <v>337</v>
      </c>
      <c r="AT1132" s="25" t="s">
        <v>287</v>
      </c>
      <c r="AU1132" s="25" t="s">
        <v>291</v>
      </c>
      <c r="AY1132" s="25" t="s">
        <v>285</v>
      </c>
      <c r="BE1132" s="188">
        <f t="shared" si="374"/>
        <v>0</v>
      </c>
      <c r="BF1132" s="188">
        <f t="shared" si="375"/>
        <v>0</v>
      </c>
      <c r="BG1132" s="188">
        <f t="shared" si="376"/>
        <v>0</v>
      </c>
      <c r="BH1132" s="188">
        <f t="shared" si="377"/>
        <v>0</v>
      </c>
      <c r="BI1132" s="188">
        <f t="shared" si="378"/>
        <v>0</v>
      </c>
      <c r="BJ1132" s="25" t="s">
        <v>82</v>
      </c>
      <c r="BK1132" s="188">
        <f t="shared" si="379"/>
        <v>0</v>
      </c>
      <c r="BL1132" s="25" t="s">
        <v>337</v>
      </c>
      <c r="BM1132" s="25" t="s">
        <v>3218</v>
      </c>
    </row>
    <row r="1133" spans="2:65" s="1" customFormat="1" ht="20.399999999999999" customHeight="1">
      <c r="B1133" s="176"/>
      <c r="C1133" s="177" t="s">
        <v>3219</v>
      </c>
      <c r="D1133" s="177" t="s">
        <v>287</v>
      </c>
      <c r="E1133" s="178" t="s">
        <v>3220</v>
      </c>
      <c r="F1133" s="179" t="s">
        <v>3221</v>
      </c>
      <c r="G1133" s="180" t="s">
        <v>318</v>
      </c>
      <c r="H1133" s="181">
        <v>20</v>
      </c>
      <c r="I1133" s="182"/>
      <c r="J1133" s="183">
        <f t="shared" si="370"/>
        <v>0</v>
      </c>
      <c r="K1133" s="403" t="s">
        <v>5588</v>
      </c>
      <c r="L1133" s="42"/>
      <c r="M1133" s="184" t="s">
        <v>5</v>
      </c>
      <c r="N1133" s="185" t="s">
        <v>45</v>
      </c>
      <c r="O1133" s="43"/>
      <c r="P1133" s="186">
        <f t="shared" si="371"/>
        <v>0</v>
      </c>
      <c r="Q1133" s="186">
        <v>0</v>
      </c>
      <c r="R1133" s="186">
        <f t="shared" si="372"/>
        <v>0</v>
      </c>
      <c r="S1133" s="186">
        <v>0</v>
      </c>
      <c r="T1133" s="187">
        <f t="shared" si="373"/>
        <v>0</v>
      </c>
      <c r="AR1133" s="25" t="s">
        <v>337</v>
      </c>
      <c r="AT1133" s="25" t="s">
        <v>287</v>
      </c>
      <c r="AU1133" s="25" t="s">
        <v>291</v>
      </c>
      <c r="AY1133" s="25" t="s">
        <v>285</v>
      </c>
      <c r="BE1133" s="188">
        <f t="shared" si="374"/>
        <v>0</v>
      </c>
      <c r="BF1133" s="188">
        <f t="shared" si="375"/>
        <v>0</v>
      </c>
      <c r="BG1133" s="188">
        <f t="shared" si="376"/>
        <v>0</v>
      </c>
      <c r="BH1133" s="188">
        <f t="shared" si="377"/>
        <v>0</v>
      </c>
      <c r="BI1133" s="188">
        <f t="shared" si="378"/>
        <v>0</v>
      </c>
      <c r="BJ1133" s="25" t="s">
        <v>82</v>
      </c>
      <c r="BK1133" s="188">
        <f t="shared" si="379"/>
        <v>0</v>
      </c>
      <c r="BL1133" s="25" t="s">
        <v>337</v>
      </c>
      <c r="BM1133" s="25" t="s">
        <v>3222</v>
      </c>
    </row>
    <row r="1134" spans="2:65" s="1" customFormat="1" ht="20.399999999999999" customHeight="1">
      <c r="B1134" s="176"/>
      <c r="C1134" s="177" t="s">
        <v>3223</v>
      </c>
      <c r="D1134" s="177" t="s">
        <v>287</v>
      </c>
      <c r="E1134" s="178" t="s">
        <v>3224</v>
      </c>
      <c r="F1134" s="179" t="s">
        <v>3225</v>
      </c>
      <c r="G1134" s="180" t="s">
        <v>494</v>
      </c>
      <c r="H1134" s="181">
        <v>1</v>
      </c>
      <c r="I1134" s="182"/>
      <c r="J1134" s="183">
        <f t="shared" si="370"/>
        <v>0</v>
      </c>
      <c r="K1134" s="403" t="s">
        <v>5588</v>
      </c>
      <c r="L1134" s="42"/>
      <c r="M1134" s="184" t="s">
        <v>5</v>
      </c>
      <c r="N1134" s="185" t="s">
        <v>45</v>
      </c>
      <c r="O1134" s="43"/>
      <c r="P1134" s="186">
        <f t="shared" si="371"/>
        <v>0</v>
      </c>
      <c r="Q1134" s="186">
        <v>0</v>
      </c>
      <c r="R1134" s="186">
        <f t="shared" si="372"/>
        <v>0</v>
      </c>
      <c r="S1134" s="186">
        <v>0</v>
      </c>
      <c r="T1134" s="187">
        <f t="shared" si="373"/>
        <v>0</v>
      </c>
      <c r="AR1134" s="25" t="s">
        <v>337</v>
      </c>
      <c r="AT1134" s="25" t="s">
        <v>287</v>
      </c>
      <c r="AU1134" s="25" t="s">
        <v>291</v>
      </c>
      <c r="AY1134" s="25" t="s">
        <v>285</v>
      </c>
      <c r="BE1134" s="188">
        <f t="shared" si="374"/>
        <v>0</v>
      </c>
      <c r="BF1134" s="188">
        <f t="shared" si="375"/>
        <v>0</v>
      </c>
      <c r="BG1134" s="188">
        <f t="shared" si="376"/>
        <v>0</v>
      </c>
      <c r="BH1134" s="188">
        <f t="shared" si="377"/>
        <v>0</v>
      </c>
      <c r="BI1134" s="188">
        <f t="shared" si="378"/>
        <v>0</v>
      </c>
      <c r="BJ1134" s="25" t="s">
        <v>82</v>
      </c>
      <c r="BK1134" s="188">
        <f t="shared" si="379"/>
        <v>0</v>
      </c>
      <c r="BL1134" s="25" t="s">
        <v>337</v>
      </c>
      <c r="BM1134" s="25" t="s">
        <v>3226</v>
      </c>
    </row>
    <row r="1135" spans="2:65" s="15" customFormat="1" ht="21.6" customHeight="1">
      <c r="B1135" s="245"/>
      <c r="D1135" s="246" t="s">
        <v>73</v>
      </c>
      <c r="E1135" s="246" t="s">
        <v>3227</v>
      </c>
      <c r="F1135" s="246" t="s">
        <v>2985</v>
      </c>
      <c r="I1135" s="247"/>
      <c r="J1135" s="248">
        <f>BK1135</f>
        <v>0</v>
      </c>
      <c r="K1135" s="410"/>
      <c r="L1135" s="245"/>
      <c r="M1135" s="249"/>
      <c r="N1135" s="250"/>
      <c r="O1135" s="250"/>
      <c r="P1135" s="251">
        <f>SUM(P1136:P1141)</f>
        <v>0</v>
      </c>
      <c r="Q1135" s="250"/>
      <c r="R1135" s="251">
        <f>SUM(R1136:R1141)</f>
        <v>0</v>
      </c>
      <c r="S1135" s="250"/>
      <c r="T1135" s="252">
        <f>SUM(T1136:T1141)</f>
        <v>0</v>
      </c>
      <c r="AR1135" s="253" t="s">
        <v>84</v>
      </c>
      <c r="AT1135" s="254" t="s">
        <v>73</v>
      </c>
      <c r="AU1135" s="254" t="s">
        <v>142</v>
      </c>
      <c r="AY1135" s="253" t="s">
        <v>285</v>
      </c>
      <c r="BK1135" s="255">
        <f>SUM(BK1136:BK1141)</f>
        <v>0</v>
      </c>
    </row>
    <row r="1136" spans="2:65" s="1" customFormat="1" ht="20.399999999999999" customHeight="1">
      <c r="B1136" s="176"/>
      <c r="C1136" s="177" t="s">
        <v>3228</v>
      </c>
      <c r="D1136" s="177" t="s">
        <v>287</v>
      </c>
      <c r="E1136" s="178" t="s">
        <v>3229</v>
      </c>
      <c r="F1136" s="179" t="s">
        <v>3230</v>
      </c>
      <c r="G1136" s="180" t="s">
        <v>494</v>
      </c>
      <c r="H1136" s="181">
        <v>132</v>
      </c>
      <c r="I1136" s="182"/>
      <c r="J1136" s="183">
        <f t="shared" ref="J1136:J1141" si="380">ROUND(I1136*H1136,2)</f>
        <v>0</v>
      </c>
      <c r="K1136" s="403" t="s">
        <v>5588</v>
      </c>
      <c r="L1136" s="42"/>
      <c r="M1136" s="184" t="s">
        <v>5</v>
      </c>
      <c r="N1136" s="185" t="s">
        <v>45</v>
      </c>
      <c r="O1136" s="43"/>
      <c r="P1136" s="186">
        <f t="shared" ref="P1136:P1141" si="381">O1136*H1136</f>
        <v>0</v>
      </c>
      <c r="Q1136" s="186">
        <v>0</v>
      </c>
      <c r="R1136" s="186">
        <f t="shared" ref="R1136:R1141" si="382">Q1136*H1136</f>
        <v>0</v>
      </c>
      <c r="S1136" s="186">
        <v>0</v>
      </c>
      <c r="T1136" s="187">
        <f t="shared" ref="T1136:T1141" si="383">S1136*H1136</f>
        <v>0</v>
      </c>
      <c r="AR1136" s="25" t="s">
        <v>337</v>
      </c>
      <c r="AT1136" s="25" t="s">
        <v>287</v>
      </c>
      <c r="AU1136" s="25" t="s">
        <v>291</v>
      </c>
      <c r="AY1136" s="25" t="s">
        <v>285</v>
      </c>
      <c r="BE1136" s="188">
        <f t="shared" ref="BE1136:BE1141" si="384">IF(N1136="základní",J1136,0)</f>
        <v>0</v>
      </c>
      <c r="BF1136" s="188">
        <f t="shared" ref="BF1136:BF1141" si="385">IF(N1136="snížená",J1136,0)</f>
        <v>0</v>
      </c>
      <c r="BG1136" s="188">
        <f t="shared" ref="BG1136:BG1141" si="386">IF(N1136="zákl. přenesená",J1136,0)</f>
        <v>0</v>
      </c>
      <c r="BH1136" s="188">
        <f t="shared" ref="BH1136:BH1141" si="387">IF(N1136="sníž. přenesená",J1136,0)</f>
        <v>0</v>
      </c>
      <c r="BI1136" s="188">
        <f t="shared" ref="BI1136:BI1141" si="388">IF(N1136="nulová",J1136,0)</f>
        <v>0</v>
      </c>
      <c r="BJ1136" s="25" t="s">
        <v>82</v>
      </c>
      <c r="BK1136" s="188">
        <f t="shared" ref="BK1136:BK1141" si="389">ROUND(I1136*H1136,2)</f>
        <v>0</v>
      </c>
      <c r="BL1136" s="25" t="s">
        <v>337</v>
      </c>
      <c r="BM1136" s="25" t="s">
        <v>3231</v>
      </c>
    </row>
    <row r="1137" spans="2:65" s="1" customFormat="1" ht="20.399999999999999" customHeight="1">
      <c r="B1137" s="176"/>
      <c r="C1137" s="177" t="s">
        <v>3232</v>
      </c>
      <c r="D1137" s="177" t="s">
        <v>287</v>
      </c>
      <c r="E1137" s="178" t="s">
        <v>3233</v>
      </c>
      <c r="F1137" s="179" t="s">
        <v>3234</v>
      </c>
      <c r="G1137" s="180" t="s">
        <v>974</v>
      </c>
      <c r="H1137" s="181">
        <v>10</v>
      </c>
      <c r="I1137" s="182"/>
      <c r="J1137" s="183">
        <f t="shared" si="380"/>
        <v>0</v>
      </c>
      <c r="K1137" s="403" t="s">
        <v>5588</v>
      </c>
      <c r="L1137" s="42"/>
      <c r="M1137" s="184" t="s">
        <v>5</v>
      </c>
      <c r="N1137" s="185" t="s">
        <v>45</v>
      </c>
      <c r="O1137" s="43"/>
      <c r="P1137" s="186">
        <f t="shared" si="381"/>
        <v>0</v>
      </c>
      <c r="Q1137" s="186">
        <v>0</v>
      </c>
      <c r="R1137" s="186">
        <f t="shared" si="382"/>
        <v>0</v>
      </c>
      <c r="S1137" s="186">
        <v>0</v>
      </c>
      <c r="T1137" s="187">
        <f t="shared" si="383"/>
        <v>0</v>
      </c>
      <c r="AR1137" s="25" t="s">
        <v>337</v>
      </c>
      <c r="AT1137" s="25" t="s">
        <v>287</v>
      </c>
      <c r="AU1137" s="25" t="s">
        <v>291</v>
      </c>
      <c r="AY1137" s="25" t="s">
        <v>285</v>
      </c>
      <c r="BE1137" s="188">
        <f t="shared" si="384"/>
        <v>0</v>
      </c>
      <c r="BF1137" s="188">
        <f t="shared" si="385"/>
        <v>0</v>
      </c>
      <c r="BG1137" s="188">
        <f t="shared" si="386"/>
        <v>0</v>
      </c>
      <c r="BH1137" s="188">
        <f t="shared" si="387"/>
        <v>0</v>
      </c>
      <c r="BI1137" s="188">
        <f t="shared" si="388"/>
        <v>0</v>
      </c>
      <c r="BJ1137" s="25" t="s">
        <v>82</v>
      </c>
      <c r="BK1137" s="188">
        <f t="shared" si="389"/>
        <v>0</v>
      </c>
      <c r="BL1137" s="25" t="s">
        <v>337</v>
      </c>
      <c r="BM1137" s="25" t="s">
        <v>3235</v>
      </c>
    </row>
    <row r="1138" spans="2:65" s="1" customFormat="1" ht="20.399999999999999" customHeight="1">
      <c r="B1138" s="176"/>
      <c r="C1138" s="177" t="s">
        <v>3236</v>
      </c>
      <c r="D1138" s="177" t="s">
        <v>287</v>
      </c>
      <c r="E1138" s="178" t="s">
        <v>3237</v>
      </c>
      <c r="F1138" s="179" t="s">
        <v>2988</v>
      </c>
      <c r="G1138" s="180" t="s">
        <v>1222</v>
      </c>
      <c r="H1138" s="181">
        <v>20</v>
      </c>
      <c r="I1138" s="182"/>
      <c r="J1138" s="183">
        <f t="shared" si="380"/>
        <v>0</v>
      </c>
      <c r="K1138" s="403" t="s">
        <v>5588</v>
      </c>
      <c r="L1138" s="42"/>
      <c r="M1138" s="184" t="s">
        <v>5</v>
      </c>
      <c r="N1138" s="185" t="s">
        <v>45</v>
      </c>
      <c r="O1138" s="43"/>
      <c r="P1138" s="186">
        <f t="shared" si="381"/>
        <v>0</v>
      </c>
      <c r="Q1138" s="186">
        <v>0</v>
      </c>
      <c r="R1138" s="186">
        <f t="shared" si="382"/>
        <v>0</v>
      </c>
      <c r="S1138" s="186">
        <v>0</v>
      </c>
      <c r="T1138" s="187">
        <f t="shared" si="383"/>
        <v>0</v>
      </c>
      <c r="AR1138" s="25" t="s">
        <v>337</v>
      </c>
      <c r="AT1138" s="25" t="s">
        <v>287</v>
      </c>
      <c r="AU1138" s="25" t="s">
        <v>291</v>
      </c>
      <c r="AY1138" s="25" t="s">
        <v>285</v>
      </c>
      <c r="BE1138" s="188">
        <f t="shared" si="384"/>
        <v>0</v>
      </c>
      <c r="BF1138" s="188">
        <f t="shared" si="385"/>
        <v>0</v>
      </c>
      <c r="BG1138" s="188">
        <f t="shared" si="386"/>
        <v>0</v>
      </c>
      <c r="BH1138" s="188">
        <f t="shared" si="387"/>
        <v>0</v>
      </c>
      <c r="BI1138" s="188">
        <f t="shared" si="388"/>
        <v>0</v>
      </c>
      <c r="BJ1138" s="25" t="s">
        <v>82</v>
      </c>
      <c r="BK1138" s="188">
        <f t="shared" si="389"/>
        <v>0</v>
      </c>
      <c r="BL1138" s="25" t="s">
        <v>337</v>
      </c>
      <c r="BM1138" s="25" t="s">
        <v>3238</v>
      </c>
    </row>
    <row r="1139" spans="2:65" s="1" customFormat="1" ht="20.399999999999999" customHeight="1">
      <c r="B1139" s="176"/>
      <c r="C1139" s="177" t="s">
        <v>3239</v>
      </c>
      <c r="D1139" s="177" t="s">
        <v>287</v>
      </c>
      <c r="E1139" s="178" t="s">
        <v>3240</v>
      </c>
      <c r="F1139" s="179" t="s">
        <v>2992</v>
      </c>
      <c r="G1139" s="180" t="s">
        <v>1222</v>
      </c>
      <c r="H1139" s="181">
        <v>32</v>
      </c>
      <c r="I1139" s="182"/>
      <c r="J1139" s="183">
        <f t="shared" si="380"/>
        <v>0</v>
      </c>
      <c r="K1139" s="403" t="s">
        <v>5588</v>
      </c>
      <c r="L1139" s="42"/>
      <c r="M1139" s="184" t="s">
        <v>5</v>
      </c>
      <c r="N1139" s="185" t="s">
        <v>45</v>
      </c>
      <c r="O1139" s="43"/>
      <c r="P1139" s="186">
        <f t="shared" si="381"/>
        <v>0</v>
      </c>
      <c r="Q1139" s="186">
        <v>0</v>
      </c>
      <c r="R1139" s="186">
        <f t="shared" si="382"/>
        <v>0</v>
      </c>
      <c r="S1139" s="186">
        <v>0</v>
      </c>
      <c r="T1139" s="187">
        <f t="shared" si="383"/>
        <v>0</v>
      </c>
      <c r="AR1139" s="25" t="s">
        <v>337</v>
      </c>
      <c r="AT1139" s="25" t="s">
        <v>287</v>
      </c>
      <c r="AU1139" s="25" t="s">
        <v>291</v>
      </c>
      <c r="AY1139" s="25" t="s">
        <v>285</v>
      </c>
      <c r="BE1139" s="188">
        <f t="shared" si="384"/>
        <v>0</v>
      </c>
      <c r="BF1139" s="188">
        <f t="shared" si="385"/>
        <v>0</v>
      </c>
      <c r="BG1139" s="188">
        <f t="shared" si="386"/>
        <v>0</v>
      </c>
      <c r="BH1139" s="188">
        <f t="shared" si="387"/>
        <v>0</v>
      </c>
      <c r="BI1139" s="188">
        <f t="shared" si="388"/>
        <v>0</v>
      </c>
      <c r="BJ1139" s="25" t="s">
        <v>82</v>
      </c>
      <c r="BK1139" s="188">
        <f t="shared" si="389"/>
        <v>0</v>
      </c>
      <c r="BL1139" s="25" t="s">
        <v>337</v>
      </c>
      <c r="BM1139" s="25" t="s">
        <v>3241</v>
      </c>
    </row>
    <row r="1140" spans="2:65" s="1" customFormat="1" ht="20.399999999999999" customHeight="1">
      <c r="B1140" s="176"/>
      <c r="C1140" s="177" t="s">
        <v>3242</v>
      </c>
      <c r="D1140" s="177" t="s">
        <v>287</v>
      </c>
      <c r="E1140" s="178" t="s">
        <v>3243</v>
      </c>
      <c r="F1140" s="179" t="s">
        <v>3244</v>
      </c>
      <c r="G1140" s="180" t="s">
        <v>1222</v>
      </c>
      <c r="H1140" s="181">
        <v>10</v>
      </c>
      <c r="I1140" s="182"/>
      <c r="J1140" s="183">
        <f t="shared" si="380"/>
        <v>0</v>
      </c>
      <c r="K1140" s="403" t="s">
        <v>5588</v>
      </c>
      <c r="L1140" s="42"/>
      <c r="M1140" s="184" t="s">
        <v>5</v>
      </c>
      <c r="N1140" s="185" t="s">
        <v>45</v>
      </c>
      <c r="O1140" s="43"/>
      <c r="P1140" s="186">
        <f t="shared" si="381"/>
        <v>0</v>
      </c>
      <c r="Q1140" s="186">
        <v>0</v>
      </c>
      <c r="R1140" s="186">
        <f t="shared" si="382"/>
        <v>0</v>
      </c>
      <c r="S1140" s="186">
        <v>0</v>
      </c>
      <c r="T1140" s="187">
        <f t="shared" si="383"/>
        <v>0</v>
      </c>
      <c r="AR1140" s="25" t="s">
        <v>337</v>
      </c>
      <c r="AT1140" s="25" t="s">
        <v>287</v>
      </c>
      <c r="AU1140" s="25" t="s">
        <v>291</v>
      </c>
      <c r="AY1140" s="25" t="s">
        <v>285</v>
      </c>
      <c r="BE1140" s="188">
        <f t="shared" si="384"/>
        <v>0</v>
      </c>
      <c r="BF1140" s="188">
        <f t="shared" si="385"/>
        <v>0</v>
      </c>
      <c r="BG1140" s="188">
        <f t="shared" si="386"/>
        <v>0</v>
      </c>
      <c r="BH1140" s="188">
        <f t="shared" si="387"/>
        <v>0</v>
      </c>
      <c r="BI1140" s="188">
        <f t="shared" si="388"/>
        <v>0</v>
      </c>
      <c r="BJ1140" s="25" t="s">
        <v>82</v>
      </c>
      <c r="BK1140" s="188">
        <f t="shared" si="389"/>
        <v>0</v>
      </c>
      <c r="BL1140" s="25" t="s">
        <v>337</v>
      </c>
      <c r="BM1140" s="25" t="s">
        <v>3245</v>
      </c>
    </row>
    <row r="1141" spans="2:65" s="1" customFormat="1" ht="20.399999999999999" customHeight="1">
      <c r="B1141" s="176"/>
      <c r="C1141" s="177" t="s">
        <v>3246</v>
      </c>
      <c r="D1141" s="177" t="s">
        <v>287</v>
      </c>
      <c r="E1141" s="178" t="s">
        <v>3247</v>
      </c>
      <c r="F1141" s="179" t="s">
        <v>3248</v>
      </c>
      <c r="G1141" s="180" t="s">
        <v>1222</v>
      </c>
      <c r="H1141" s="181">
        <v>6</v>
      </c>
      <c r="I1141" s="182"/>
      <c r="J1141" s="183">
        <f t="shared" si="380"/>
        <v>0</v>
      </c>
      <c r="K1141" s="403" t="s">
        <v>5588</v>
      </c>
      <c r="L1141" s="42"/>
      <c r="M1141" s="184" t="s">
        <v>5</v>
      </c>
      <c r="N1141" s="185" t="s">
        <v>45</v>
      </c>
      <c r="O1141" s="43"/>
      <c r="P1141" s="186">
        <f t="shared" si="381"/>
        <v>0</v>
      </c>
      <c r="Q1141" s="186">
        <v>0</v>
      </c>
      <c r="R1141" s="186">
        <f t="shared" si="382"/>
        <v>0</v>
      </c>
      <c r="S1141" s="186">
        <v>0</v>
      </c>
      <c r="T1141" s="187">
        <f t="shared" si="383"/>
        <v>0</v>
      </c>
      <c r="AR1141" s="25" t="s">
        <v>337</v>
      </c>
      <c r="AT1141" s="25" t="s">
        <v>287</v>
      </c>
      <c r="AU1141" s="25" t="s">
        <v>291</v>
      </c>
      <c r="AY1141" s="25" t="s">
        <v>285</v>
      </c>
      <c r="BE1141" s="188">
        <f t="shared" si="384"/>
        <v>0</v>
      </c>
      <c r="BF1141" s="188">
        <f t="shared" si="385"/>
        <v>0</v>
      </c>
      <c r="BG1141" s="188">
        <f t="shared" si="386"/>
        <v>0</v>
      </c>
      <c r="BH1141" s="188">
        <f t="shared" si="387"/>
        <v>0</v>
      </c>
      <c r="BI1141" s="188">
        <f t="shared" si="388"/>
        <v>0</v>
      </c>
      <c r="BJ1141" s="25" t="s">
        <v>82</v>
      </c>
      <c r="BK1141" s="188">
        <f t="shared" si="389"/>
        <v>0</v>
      </c>
      <c r="BL1141" s="25" t="s">
        <v>337</v>
      </c>
      <c r="BM1141" s="25" t="s">
        <v>3249</v>
      </c>
    </row>
    <row r="1142" spans="2:65" s="10" customFormat="1" ht="22.35" customHeight="1">
      <c r="B1142" s="162"/>
      <c r="D1142" s="163" t="s">
        <v>73</v>
      </c>
      <c r="E1142" s="240" t="s">
        <v>3250</v>
      </c>
      <c r="F1142" s="240" t="s">
        <v>3251</v>
      </c>
      <c r="I1142" s="165"/>
      <c r="J1142" s="241">
        <f>BK1142</f>
        <v>0</v>
      </c>
      <c r="K1142" s="401"/>
      <c r="L1142" s="162"/>
      <c r="M1142" s="167"/>
      <c r="N1142" s="168"/>
      <c r="O1142" s="168"/>
      <c r="P1142" s="169">
        <f>P1143+P1172+P1173+P1178</f>
        <v>0</v>
      </c>
      <c r="Q1142" s="168"/>
      <c r="R1142" s="169">
        <f>R1143+R1172+R1173+R1178</f>
        <v>0</v>
      </c>
      <c r="S1142" s="168"/>
      <c r="T1142" s="170">
        <f>T1143+T1172+T1173+T1178</f>
        <v>0</v>
      </c>
      <c r="AR1142" s="163" t="s">
        <v>84</v>
      </c>
      <c r="AT1142" s="171" t="s">
        <v>73</v>
      </c>
      <c r="AU1142" s="171" t="s">
        <v>84</v>
      </c>
      <c r="AY1142" s="163" t="s">
        <v>285</v>
      </c>
      <c r="BK1142" s="172">
        <f>BK1143+BK1172+BK1173+BK1178</f>
        <v>0</v>
      </c>
    </row>
    <row r="1143" spans="2:65" s="15" customFormat="1" ht="14.4" customHeight="1">
      <c r="B1143" s="245"/>
      <c r="D1143" s="246" t="s">
        <v>73</v>
      </c>
      <c r="E1143" s="246" t="s">
        <v>3252</v>
      </c>
      <c r="F1143" s="246" t="s">
        <v>3253</v>
      </c>
      <c r="I1143" s="247"/>
      <c r="J1143" s="248">
        <f>BK1143</f>
        <v>0</v>
      </c>
      <c r="K1143" s="410"/>
      <c r="L1143" s="245"/>
      <c r="M1143" s="249"/>
      <c r="N1143" s="250"/>
      <c r="O1143" s="250"/>
      <c r="P1143" s="251">
        <f>SUM(P1144:P1171)</f>
        <v>0</v>
      </c>
      <c r="Q1143" s="250"/>
      <c r="R1143" s="251">
        <f>SUM(R1144:R1171)</f>
        <v>0</v>
      </c>
      <c r="S1143" s="250"/>
      <c r="T1143" s="252">
        <f>SUM(T1144:T1171)</f>
        <v>0</v>
      </c>
      <c r="AR1143" s="253" t="s">
        <v>84</v>
      </c>
      <c r="AT1143" s="254" t="s">
        <v>73</v>
      </c>
      <c r="AU1143" s="254" t="s">
        <v>142</v>
      </c>
      <c r="AY1143" s="253" t="s">
        <v>285</v>
      </c>
      <c r="BK1143" s="255">
        <f>SUM(BK1144:BK1171)</f>
        <v>0</v>
      </c>
    </row>
    <row r="1144" spans="2:65" s="1" customFormat="1" ht="28.8" customHeight="1">
      <c r="B1144" s="176"/>
      <c r="C1144" s="230" t="s">
        <v>3254</v>
      </c>
      <c r="D1144" s="230" t="s">
        <v>757</v>
      </c>
      <c r="E1144" s="231" t="s">
        <v>3255</v>
      </c>
      <c r="F1144" s="232" t="s">
        <v>3256</v>
      </c>
      <c r="G1144" s="233" t="s">
        <v>494</v>
      </c>
      <c r="H1144" s="234">
        <v>1</v>
      </c>
      <c r="I1144" s="235"/>
      <c r="J1144" s="236">
        <f t="shared" ref="J1144:J1171" si="390">ROUND(I1144*H1144,2)</f>
        <v>0</v>
      </c>
      <c r="K1144" s="407" t="s">
        <v>5588</v>
      </c>
      <c r="L1144" s="237"/>
      <c r="M1144" s="238" t="s">
        <v>5</v>
      </c>
      <c r="N1144" s="239" t="s">
        <v>45</v>
      </c>
      <c r="O1144" s="43"/>
      <c r="P1144" s="186">
        <f t="shared" ref="P1144:P1171" si="391">O1144*H1144</f>
        <v>0</v>
      </c>
      <c r="Q1144" s="186">
        <v>0</v>
      </c>
      <c r="R1144" s="186">
        <f t="shared" ref="R1144:R1171" si="392">Q1144*H1144</f>
        <v>0</v>
      </c>
      <c r="S1144" s="186">
        <v>0</v>
      </c>
      <c r="T1144" s="187">
        <f t="shared" ref="T1144:T1171" si="393">S1144*H1144</f>
        <v>0</v>
      </c>
      <c r="AR1144" s="25" t="s">
        <v>401</v>
      </c>
      <c r="AT1144" s="25" t="s">
        <v>757</v>
      </c>
      <c r="AU1144" s="25" t="s">
        <v>291</v>
      </c>
      <c r="AY1144" s="25" t="s">
        <v>285</v>
      </c>
      <c r="BE1144" s="188">
        <f t="shared" ref="BE1144:BE1171" si="394">IF(N1144="základní",J1144,0)</f>
        <v>0</v>
      </c>
      <c r="BF1144" s="188">
        <f t="shared" ref="BF1144:BF1171" si="395">IF(N1144="snížená",J1144,0)</f>
        <v>0</v>
      </c>
      <c r="BG1144" s="188">
        <f t="shared" ref="BG1144:BG1171" si="396">IF(N1144="zákl. přenesená",J1144,0)</f>
        <v>0</v>
      </c>
      <c r="BH1144" s="188">
        <f t="shared" ref="BH1144:BH1171" si="397">IF(N1144="sníž. přenesená",J1144,0)</f>
        <v>0</v>
      </c>
      <c r="BI1144" s="188">
        <f t="shared" ref="BI1144:BI1171" si="398">IF(N1144="nulová",J1144,0)</f>
        <v>0</v>
      </c>
      <c r="BJ1144" s="25" t="s">
        <v>82</v>
      </c>
      <c r="BK1144" s="188">
        <f t="shared" ref="BK1144:BK1171" si="399">ROUND(I1144*H1144,2)</f>
        <v>0</v>
      </c>
      <c r="BL1144" s="25" t="s">
        <v>337</v>
      </c>
      <c r="BM1144" s="25" t="s">
        <v>3257</v>
      </c>
    </row>
    <row r="1145" spans="2:65" s="1" customFormat="1" ht="20.399999999999999" customHeight="1">
      <c r="B1145" s="176"/>
      <c r="C1145" s="230" t="s">
        <v>3258</v>
      </c>
      <c r="D1145" s="230" t="s">
        <v>757</v>
      </c>
      <c r="E1145" s="231" t="s">
        <v>3259</v>
      </c>
      <c r="F1145" s="232" t="s">
        <v>3260</v>
      </c>
      <c r="G1145" s="233" t="s">
        <v>494</v>
      </c>
      <c r="H1145" s="234">
        <v>2</v>
      </c>
      <c r="I1145" s="235"/>
      <c r="J1145" s="236">
        <f t="shared" si="390"/>
        <v>0</v>
      </c>
      <c r="K1145" s="407" t="s">
        <v>5588</v>
      </c>
      <c r="L1145" s="237"/>
      <c r="M1145" s="238" t="s">
        <v>5</v>
      </c>
      <c r="N1145" s="239" t="s">
        <v>45</v>
      </c>
      <c r="O1145" s="43"/>
      <c r="P1145" s="186">
        <f t="shared" si="391"/>
        <v>0</v>
      </c>
      <c r="Q1145" s="186">
        <v>0</v>
      </c>
      <c r="R1145" s="186">
        <f t="shared" si="392"/>
        <v>0</v>
      </c>
      <c r="S1145" s="186">
        <v>0</v>
      </c>
      <c r="T1145" s="187">
        <f t="shared" si="393"/>
        <v>0</v>
      </c>
      <c r="AR1145" s="25" t="s">
        <v>401</v>
      </c>
      <c r="AT1145" s="25" t="s">
        <v>757</v>
      </c>
      <c r="AU1145" s="25" t="s">
        <v>291</v>
      </c>
      <c r="AY1145" s="25" t="s">
        <v>285</v>
      </c>
      <c r="BE1145" s="188">
        <f t="shared" si="394"/>
        <v>0</v>
      </c>
      <c r="BF1145" s="188">
        <f t="shared" si="395"/>
        <v>0</v>
      </c>
      <c r="BG1145" s="188">
        <f t="shared" si="396"/>
        <v>0</v>
      </c>
      <c r="BH1145" s="188">
        <f t="shared" si="397"/>
        <v>0</v>
      </c>
      <c r="BI1145" s="188">
        <f t="shared" si="398"/>
        <v>0</v>
      </c>
      <c r="BJ1145" s="25" t="s">
        <v>82</v>
      </c>
      <c r="BK1145" s="188">
        <f t="shared" si="399"/>
        <v>0</v>
      </c>
      <c r="BL1145" s="25" t="s">
        <v>337</v>
      </c>
      <c r="BM1145" s="25" t="s">
        <v>3261</v>
      </c>
    </row>
    <row r="1146" spans="2:65" s="1" customFormat="1" ht="20.399999999999999" customHeight="1">
      <c r="B1146" s="176"/>
      <c r="C1146" s="230" t="s">
        <v>3262</v>
      </c>
      <c r="D1146" s="230" t="s">
        <v>757</v>
      </c>
      <c r="E1146" s="231" t="s">
        <v>3263</v>
      </c>
      <c r="F1146" s="232" t="s">
        <v>3264</v>
      </c>
      <c r="G1146" s="233" t="s">
        <v>494</v>
      </c>
      <c r="H1146" s="234">
        <v>1</v>
      </c>
      <c r="I1146" s="235"/>
      <c r="J1146" s="236">
        <f t="shared" si="390"/>
        <v>0</v>
      </c>
      <c r="K1146" s="407" t="s">
        <v>5588</v>
      </c>
      <c r="L1146" s="237"/>
      <c r="M1146" s="238" t="s">
        <v>5</v>
      </c>
      <c r="N1146" s="239" t="s">
        <v>45</v>
      </c>
      <c r="O1146" s="43"/>
      <c r="P1146" s="186">
        <f t="shared" si="391"/>
        <v>0</v>
      </c>
      <c r="Q1146" s="186">
        <v>0</v>
      </c>
      <c r="R1146" s="186">
        <f t="shared" si="392"/>
        <v>0</v>
      </c>
      <c r="S1146" s="186">
        <v>0</v>
      </c>
      <c r="T1146" s="187">
        <f t="shared" si="393"/>
        <v>0</v>
      </c>
      <c r="AR1146" s="25" t="s">
        <v>401</v>
      </c>
      <c r="AT1146" s="25" t="s">
        <v>757</v>
      </c>
      <c r="AU1146" s="25" t="s">
        <v>291</v>
      </c>
      <c r="AY1146" s="25" t="s">
        <v>285</v>
      </c>
      <c r="BE1146" s="188">
        <f t="shared" si="394"/>
        <v>0</v>
      </c>
      <c r="BF1146" s="188">
        <f t="shared" si="395"/>
        <v>0</v>
      </c>
      <c r="BG1146" s="188">
        <f t="shared" si="396"/>
        <v>0</v>
      </c>
      <c r="BH1146" s="188">
        <f t="shared" si="397"/>
        <v>0</v>
      </c>
      <c r="BI1146" s="188">
        <f t="shared" si="398"/>
        <v>0</v>
      </c>
      <c r="BJ1146" s="25" t="s">
        <v>82</v>
      </c>
      <c r="BK1146" s="188">
        <f t="shared" si="399"/>
        <v>0</v>
      </c>
      <c r="BL1146" s="25" t="s">
        <v>337</v>
      </c>
      <c r="BM1146" s="25" t="s">
        <v>3265</v>
      </c>
    </row>
    <row r="1147" spans="2:65" s="1" customFormat="1" ht="20.399999999999999" customHeight="1">
      <c r="B1147" s="176"/>
      <c r="C1147" s="230" t="s">
        <v>3266</v>
      </c>
      <c r="D1147" s="230" t="s">
        <v>757</v>
      </c>
      <c r="E1147" s="231" t="s">
        <v>3267</v>
      </c>
      <c r="F1147" s="232" t="s">
        <v>3268</v>
      </c>
      <c r="G1147" s="233" t="s">
        <v>494</v>
      </c>
      <c r="H1147" s="234">
        <v>10</v>
      </c>
      <c r="I1147" s="235"/>
      <c r="J1147" s="236">
        <f t="shared" si="390"/>
        <v>0</v>
      </c>
      <c r="K1147" s="407" t="s">
        <v>5588</v>
      </c>
      <c r="L1147" s="237"/>
      <c r="M1147" s="238" t="s">
        <v>5</v>
      </c>
      <c r="N1147" s="239" t="s">
        <v>45</v>
      </c>
      <c r="O1147" s="43"/>
      <c r="P1147" s="186">
        <f t="shared" si="391"/>
        <v>0</v>
      </c>
      <c r="Q1147" s="186">
        <v>0</v>
      </c>
      <c r="R1147" s="186">
        <f t="shared" si="392"/>
        <v>0</v>
      </c>
      <c r="S1147" s="186">
        <v>0</v>
      </c>
      <c r="T1147" s="187">
        <f t="shared" si="393"/>
        <v>0</v>
      </c>
      <c r="AR1147" s="25" t="s">
        <v>401</v>
      </c>
      <c r="AT1147" s="25" t="s">
        <v>757</v>
      </c>
      <c r="AU1147" s="25" t="s">
        <v>291</v>
      </c>
      <c r="AY1147" s="25" t="s">
        <v>285</v>
      </c>
      <c r="BE1147" s="188">
        <f t="shared" si="394"/>
        <v>0</v>
      </c>
      <c r="BF1147" s="188">
        <f t="shared" si="395"/>
        <v>0</v>
      </c>
      <c r="BG1147" s="188">
        <f t="shared" si="396"/>
        <v>0</v>
      </c>
      <c r="BH1147" s="188">
        <f t="shared" si="397"/>
        <v>0</v>
      </c>
      <c r="BI1147" s="188">
        <f t="shared" si="398"/>
        <v>0</v>
      </c>
      <c r="BJ1147" s="25" t="s">
        <v>82</v>
      </c>
      <c r="BK1147" s="188">
        <f t="shared" si="399"/>
        <v>0</v>
      </c>
      <c r="BL1147" s="25" t="s">
        <v>337</v>
      </c>
      <c r="BM1147" s="25" t="s">
        <v>3269</v>
      </c>
    </row>
    <row r="1148" spans="2:65" s="1" customFormat="1" ht="20.399999999999999" customHeight="1">
      <c r="B1148" s="176"/>
      <c r="C1148" s="230" t="s">
        <v>3270</v>
      </c>
      <c r="D1148" s="230" t="s">
        <v>757</v>
      </c>
      <c r="E1148" s="231" t="s">
        <v>3271</v>
      </c>
      <c r="F1148" s="232" t="s">
        <v>3272</v>
      </c>
      <c r="G1148" s="233" t="s">
        <v>494</v>
      </c>
      <c r="H1148" s="234">
        <v>26</v>
      </c>
      <c r="I1148" s="235"/>
      <c r="J1148" s="236">
        <f t="shared" si="390"/>
        <v>0</v>
      </c>
      <c r="K1148" s="407" t="s">
        <v>5588</v>
      </c>
      <c r="L1148" s="237"/>
      <c r="M1148" s="238" t="s">
        <v>5</v>
      </c>
      <c r="N1148" s="239" t="s">
        <v>45</v>
      </c>
      <c r="O1148" s="43"/>
      <c r="P1148" s="186">
        <f t="shared" si="391"/>
        <v>0</v>
      </c>
      <c r="Q1148" s="186">
        <v>0</v>
      </c>
      <c r="R1148" s="186">
        <f t="shared" si="392"/>
        <v>0</v>
      </c>
      <c r="S1148" s="186">
        <v>0</v>
      </c>
      <c r="T1148" s="187">
        <f t="shared" si="393"/>
        <v>0</v>
      </c>
      <c r="AR1148" s="25" t="s">
        <v>401</v>
      </c>
      <c r="AT1148" s="25" t="s">
        <v>757</v>
      </c>
      <c r="AU1148" s="25" t="s">
        <v>291</v>
      </c>
      <c r="AY1148" s="25" t="s">
        <v>285</v>
      </c>
      <c r="BE1148" s="188">
        <f t="shared" si="394"/>
        <v>0</v>
      </c>
      <c r="BF1148" s="188">
        <f t="shared" si="395"/>
        <v>0</v>
      </c>
      <c r="BG1148" s="188">
        <f t="shared" si="396"/>
        <v>0</v>
      </c>
      <c r="BH1148" s="188">
        <f t="shared" si="397"/>
        <v>0</v>
      </c>
      <c r="BI1148" s="188">
        <f t="shared" si="398"/>
        <v>0</v>
      </c>
      <c r="BJ1148" s="25" t="s">
        <v>82</v>
      </c>
      <c r="BK1148" s="188">
        <f t="shared" si="399"/>
        <v>0</v>
      </c>
      <c r="BL1148" s="25" t="s">
        <v>337</v>
      </c>
      <c r="BM1148" s="25" t="s">
        <v>3273</v>
      </c>
    </row>
    <row r="1149" spans="2:65" s="1" customFormat="1" ht="20.399999999999999" customHeight="1">
      <c r="B1149" s="176"/>
      <c r="C1149" s="230" t="s">
        <v>3274</v>
      </c>
      <c r="D1149" s="230" t="s">
        <v>757</v>
      </c>
      <c r="E1149" s="231" t="s">
        <v>3275</v>
      </c>
      <c r="F1149" s="232" t="s">
        <v>3276</v>
      </c>
      <c r="G1149" s="233" t="s">
        <v>494</v>
      </c>
      <c r="H1149" s="234">
        <v>12</v>
      </c>
      <c r="I1149" s="235"/>
      <c r="J1149" s="236">
        <f t="shared" si="390"/>
        <v>0</v>
      </c>
      <c r="K1149" s="407" t="s">
        <v>5588</v>
      </c>
      <c r="L1149" s="237"/>
      <c r="M1149" s="238" t="s">
        <v>5</v>
      </c>
      <c r="N1149" s="239" t="s">
        <v>45</v>
      </c>
      <c r="O1149" s="43"/>
      <c r="P1149" s="186">
        <f t="shared" si="391"/>
        <v>0</v>
      </c>
      <c r="Q1149" s="186">
        <v>0</v>
      </c>
      <c r="R1149" s="186">
        <f t="shared" si="392"/>
        <v>0</v>
      </c>
      <c r="S1149" s="186">
        <v>0</v>
      </c>
      <c r="T1149" s="187">
        <f t="shared" si="393"/>
        <v>0</v>
      </c>
      <c r="AR1149" s="25" t="s">
        <v>401</v>
      </c>
      <c r="AT1149" s="25" t="s">
        <v>757</v>
      </c>
      <c r="AU1149" s="25" t="s">
        <v>291</v>
      </c>
      <c r="AY1149" s="25" t="s">
        <v>285</v>
      </c>
      <c r="BE1149" s="188">
        <f t="shared" si="394"/>
        <v>0</v>
      </c>
      <c r="BF1149" s="188">
        <f t="shared" si="395"/>
        <v>0</v>
      </c>
      <c r="BG1149" s="188">
        <f t="shared" si="396"/>
        <v>0</v>
      </c>
      <c r="BH1149" s="188">
        <f t="shared" si="397"/>
        <v>0</v>
      </c>
      <c r="BI1149" s="188">
        <f t="shared" si="398"/>
        <v>0</v>
      </c>
      <c r="BJ1149" s="25" t="s">
        <v>82</v>
      </c>
      <c r="BK1149" s="188">
        <f t="shared" si="399"/>
        <v>0</v>
      </c>
      <c r="BL1149" s="25" t="s">
        <v>337</v>
      </c>
      <c r="BM1149" s="25" t="s">
        <v>3277</v>
      </c>
    </row>
    <row r="1150" spans="2:65" s="1" customFormat="1" ht="20.399999999999999" customHeight="1">
      <c r="B1150" s="176"/>
      <c r="C1150" s="230" t="s">
        <v>3278</v>
      </c>
      <c r="D1150" s="230" t="s">
        <v>757</v>
      </c>
      <c r="E1150" s="231" t="s">
        <v>3279</v>
      </c>
      <c r="F1150" s="232" t="s">
        <v>3280</v>
      </c>
      <c r="G1150" s="233" t="s">
        <v>494</v>
      </c>
      <c r="H1150" s="234">
        <v>6</v>
      </c>
      <c r="I1150" s="235"/>
      <c r="J1150" s="236">
        <f t="shared" si="390"/>
        <v>0</v>
      </c>
      <c r="K1150" s="407" t="s">
        <v>5588</v>
      </c>
      <c r="L1150" s="237"/>
      <c r="M1150" s="238" t="s">
        <v>5</v>
      </c>
      <c r="N1150" s="239" t="s">
        <v>45</v>
      </c>
      <c r="O1150" s="43"/>
      <c r="P1150" s="186">
        <f t="shared" si="391"/>
        <v>0</v>
      </c>
      <c r="Q1150" s="186">
        <v>0</v>
      </c>
      <c r="R1150" s="186">
        <f t="shared" si="392"/>
        <v>0</v>
      </c>
      <c r="S1150" s="186">
        <v>0</v>
      </c>
      <c r="T1150" s="187">
        <f t="shared" si="393"/>
        <v>0</v>
      </c>
      <c r="AR1150" s="25" t="s">
        <v>401</v>
      </c>
      <c r="AT1150" s="25" t="s">
        <v>757</v>
      </c>
      <c r="AU1150" s="25" t="s">
        <v>291</v>
      </c>
      <c r="AY1150" s="25" t="s">
        <v>285</v>
      </c>
      <c r="BE1150" s="188">
        <f t="shared" si="394"/>
        <v>0</v>
      </c>
      <c r="BF1150" s="188">
        <f t="shared" si="395"/>
        <v>0</v>
      </c>
      <c r="BG1150" s="188">
        <f t="shared" si="396"/>
        <v>0</v>
      </c>
      <c r="BH1150" s="188">
        <f t="shared" si="397"/>
        <v>0</v>
      </c>
      <c r="BI1150" s="188">
        <f t="shared" si="398"/>
        <v>0</v>
      </c>
      <c r="BJ1150" s="25" t="s">
        <v>82</v>
      </c>
      <c r="BK1150" s="188">
        <f t="shared" si="399"/>
        <v>0</v>
      </c>
      <c r="BL1150" s="25" t="s">
        <v>337</v>
      </c>
      <c r="BM1150" s="25" t="s">
        <v>3281</v>
      </c>
    </row>
    <row r="1151" spans="2:65" s="1" customFormat="1" ht="20.399999999999999" customHeight="1">
      <c r="B1151" s="176"/>
      <c r="C1151" s="230" t="s">
        <v>3282</v>
      </c>
      <c r="D1151" s="230" t="s">
        <v>757</v>
      </c>
      <c r="E1151" s="231" t="s">
        <v>3283</v>
      </c>
      <c r="F1151" s="232" t="s">
        <v>3284</v>
      </c>
      <c r="G1151" s="233" t="s">
        <v>494</v>
      </c>
      <c r="H1151" s="234">
        <v>32</v>
      </c>
      <c r="I1151" s="235"/>
      <c r="J1151" s="236">
        <f t="shared" si="390"/>
        <v>0</v>
      </c>
      <c r="K1151" s="407" t="s">
        <v>5588</v>
      </c>
      <c r="L1151" s="237"/>
      <c r="M1151" s="238" t="s">
        <v>5</v>
      </c>
      <c r="N1151" s="239" t="s">
        <v>45</v>
      </c>
      <c r="O1151" s="43"/>
      <c r="P1151" s="186">
        <f t="shared" si="391"/>
        <v>0</v>
      </c>
      <c r="Q1151" s="186">
        <v>0</v>
      </c>
      <c r="R1151" s="186">
        <f t="shared" si="392"/>
        <v>0</v>
      </c>
      <c r="S1151" s="186">
        <v>0</v>
      </c>
      <c r="T1151" s="187">
        <f t="shared" si="393"/>
        <v>0</v>
      </c>
      <c r="AR1151" s="25" t="s">
        <v>401</v>
      </c>
      <c r="AT1151" s="25" t="s">
        <v>757</v>
      </c>
      <c r="AU1151" s="25" t="s">
        <v>291</v>
      </c>
      <c r="AY1151" s="25" t="s">
        <v>285</v>
      </c>
      <c r="BE1151" s="188">
        <f t="shared" si="394"/>
        <v>0</v>
      </c>
      <c r="BF1151" s="188">
        <f t="shared" si="395"/>
        <v>0</v>
      </c>
      <c r="BG1151" s="188">
        <f t="shared" si="396"/>
        <v>0</v>
      </c>
      <c r="BH1151" s="188">
        <f t="shared" si="397"/>
        <v>0</v>
      </c>
      <c r="BI1151" s="188">
        <f t="shared" si="398"/>
        <v>0</v>
      </c>
      <c r="BJ1151" s="25" t="s">
        <v>82</v>
      </c>
      <c r="BK1151" s="188">
        <f t="shared" si="399"/>
        <v>0</v>
      </c>
      <c r="BL1151" s="25" t="s">
        <v>337</v>
      </c>
      <c r="BM1151" s="25" t="s">
        <v>3285</v>
      </c>
    </row>
    <row r="1152" spans="2:65" s="1" customFormat="1" ht="20.399999999999999" customHeight="1">
      <c r="B1152" s="176"/>
      <c r="C1152" s="230" t="s">
        <v>3286</v>
      </c>
      <c r="D1152" s="230" t="s">
        <v>757</v>
      </c>
      <c r="E1152" s="231" t="s">
        <v>3287</v>
      </c>
      <c r="F1152" s="232" t="s">
        <v>3288</v>
      </c>
      <c r="G1152" s="233" t="s">
        <v>494</v>
      </c>
      <c r="H1152" s="234">
        <v>16</v>
      </c>
      <c r="I1152" s="235"/>
      <c r="J1152" s="236">
        <f t="shared" si="390"/>
        <v>0</v>
      </c>
      <c r="K1152" s="407" t="s">
        <v>5588</v>
      </c>
      <c r="L1152" s="237"/>
      <c r="M1152" s="238" t="s">
        <v>5</v>
      </c>
      <c r="N1152" s="239" t="s">
        <v>45</v>
      </c>
      <c r="O1152" s="43"/>
      <c r="P1152" s="186">
        <f t="shared" si="391"/>
        <v>0</v>
      </c>
      <c r="Q1152" s="186">
        <v>0</v>
      </c>
      <c r="R1152" s="186">
        <f t="shared" si="392"/>
        <v>0</v>
      </c>
      <c r="S1152" s="186">
        <v>0</v>
      </c>
      <c r="T1152" s="187">
        <f t="shared" si="393"/>
        <v>0</v>
      </c>
      <c r="AR1152" s="25" t="s">
        <v>401</v>
      </c>
      <c r="AT1152" s="25" t="s">
        <v>757</v>
      </c>
      <c r="AU1152" s="25" t="s">
        <v>291</v>
      </c>
      <c r="AY1152" s="25" t="s">
        <v>285</v>
      </c>
      <c r="BE1152" s="188">
        <f t="shared" si="394"/>
        <v>0</v>
      </c>
      <c r="BF1152" s="188">
        <f t="shared" si="395"/>
        <v>0</v>
      </c>
      <c r="BG1152" s="188">
        <f t="shared" si="396"/>
        <v>0</v>
      </c>
      <c r="BH1152" s="188">
        <f t="shared" si="397"/>
        <v>0</v>
      </c>
      <c r="BI1152" s="188">
        <f t="shared" si="398"/>
        <v>0</v>
      </c>
      <c r="BJ1152" s="25" t="s">
        <v>82</v>
      </c>
      <c r="BK1152" s="188">
        <f t="shared" si="399"/>
        <v>0</v>
      </c>
      <c r="BL1152" s="25" t="s">
        <v>337</v>
      </c>
      <c r="BM1152" s="25" t="s">
        <v>3289</v>
      </c>
    </row>
    <row r="1153" spans="2:65" s="1" customFormat="1" ht="20.399999999999999" customHeight="1">
      <c r="B1153" s="176"/>
      <c r="C1153" s="230" t="s">
        <v>3290</v>
      </c>
      <c r="D1153" s="230" t="s">
        <v>757</v>
      </c>
      <c r="E1153" s="231" t="s">
        <v>3291</v>
      </c>
      <c r="F1153" s="232" t="s">
        <v>3292</v>
      </c>
      <c r="G1153" s="233" t="s">
        <v>494</v>
      </c>
      <c r="H1153" s="234">
        <v>1</v>
      </c>
      <c r="I1153" s="235"/>
      <c r="J1153" s="236">
        <f t="shared" si="390"/>
        <v>0</v>
      </c>
      <c r="K1153" s="407" t="s">
        <v>5588</v>
      </c>
      <c r="L1153" s="237"/>
      <c r="M1153" s="238" t="s">
        <v>5</v>
      </c>
      <c r="N1153" s="239" t="s">
        <v>45</v>
      </c>
      <c r="O1153" s="43"/>
      <c r="P1153" s="186">
        <f t="shared" si="391"/>
        <v>0</v>
      </c>
      <c r="Q1153" s="186">
        <v>0</v>
      </c>
      <c r="R1153" s="186">
        <f t="shared" si="392"/>
        <v>0</v>
      </c>
      <c r="S1153" s="186">
        <v>0</v>
      </c>
      <c r="T1153" s="187">
        <f t="shared" si="393"/>
        <v>0</v>
      </c>
      <c r="AR1153" s="25" t="s">
        <v>401</v>
      </c>
      <c r="AT1153" s="25" t="s">
        <v>757</v>
      </c>
      <c r="AU1153" s="25" t="s">
        <v>291</v>
      </c>
      <c r="AY1153" s="25" t="s">
        <v>285</v>
      </c>
      <c r="BE1153" s="188">
        <f t="shared" si="394"/>
        <v>0</v>
      </c>
      <c r="BF1153" s="188">
        <f t="shared" si="395"/>
        <v>0</v>
      </c>
      <c r="BG1153" s="188">
        <f t="shared" si="396"/>
        <v>0</v>
      </c>
      <c r="BH1153" s="188">
        <f t="shared" si="397"/>
        <v>0</v>
      </c>
      <c r="BI1153" s="188">
        <f t="shared" si="398"/>
        <v>0</v>
      </c>
      <c r="BJ1153" s="25" t="s">
        <v>82</v>
      </c>
      <c r="BK1153" s="188">
        <f t="shared" si="399"/>
        <v>0</v>
      </c>
      <c r="BL1153" s="25" t="s">
        <v>337</v>
      </c>
      <c r="BM1153" s="25" t="s">
        <v>3293</v>
      </c>
    </row>
    <row r="1154" spans="2:65" s="1" customFormat="1" ht="20.399999999999999" customHeight="1">
      <c r="B1154" s="176"/>
      <c r="C1154" s="230" t="s">
        <v>3294</v>
      </c>
      <c r="D1154" s="230" t="s">
        <v>757</v>
      </c>
      <c r="E1154" s="231" t="s">
        <v>3295</v>
      </c>
      <c r="F1154" s="232" t="s">
        <v>3264</v>
      </c>
      <c r="G1154" s="233" t="s">
        <v>494</v>
      </c>
      <c r="H1154" s="234">
        <v>1</v>
      </c>
      <c r="I1154" s="235"/>
      <c r="J1154" s="236">
        <f t="shared" si="390"/>
        <v>0</v>
      </c>
      <c r="K1154" s="407" t="s">
        <v>5588</v>
      </c>
      <c r="L1154" s="237"/>
      <c r="M1154" s="238" t="s">
        <v>5</v>
      </c>
      <c r="N1154" s="239" t="s">
        <v>45</v>
      </c>
      <c r="O1154" s="43"/>
      <c r="P1154" s="186">
        <f t="shared" si="391"/>
        <v>0</v>
      </c>
      <c r="Q1154" s="186">
        <v>0</v>
      </c>
      <c r="R1154" s="186">
        <f t="shared" si="392"/>
        <v>0</v>
      </c>
      <c r="S1154" s="186">
        <v>0</v>
      </c>
      <c r="T1154" s="187">
        <f t="shared" si="393"/>
        <v>0</v>
      </c>
      <c r="AR1154" s="25" t="s">
        <v>401</v>
      </c>
      <c r="AT1154" s="25" t="s">
        <v>757</v>
      </c>
      <c r="AU1154" s="25" t="s">
        <v>291</v>
      </c>
      <c r="AY1154" s="25" t="s">
        <v>285</v>
      </c>
      <c r="BE1154" s="188">
        <f t="shared" si="394"/>
        <v>0</v>
      </c>
      <c r="BF1154" s="188">
        <f t="shared" si="395"/>
        <v>0</v>
      </c>
      <c r="BG1154" s="188">
        <f t="shared" si="396"/>
        <v>0</v>
      </c>
      <c r="BH1154" s="188">
        <f t="shared" si="397"/>
        <v>0</v>
      </c>
      <c r="BI1154" s="188">
        <f t="shared" si="398"/>
        <v>0</v>
      </c>
      <c r="BJ1154" s="25" t="s">
        <v>82</v>
      </c>
      <c r="BK1154" s="188">
        <f t="shared" si="399"/>
        <v>0</v>
      </c>
      <c r="BL1154" s="25" t="s">
        <v>337</v>
      </c>
      <c r="BM1154" s="25" t="s">
        <v>3296</v>
      </c>
    </row>
    <row r="1155" spans="2:65" s="1" customFormat="1" ht="20.399999999999999" customHeight="1">
      <c r="B1155" s="176"/>
      <c r="C1155" s="230" t="s">
        <v>3297</v>
      </c>
      <c r="D1155" s="230" t="s">
        <v>757</v>
      </c>
      <c r="E1155" s="231" t="s">
        <v>3298</v>
      </c>
      <c r="F1155" s="232" t="s">
        <v>3299</v>
      </c>
      <c r="G1155" s="233" t="s">
        <v>494</v>
      </c>
      <c r="H1155" s="234">
        <v>1</v>
      </c>
      <c r="I1155" s="235"/>
      <c r="J1155" s="236">
        <f t="shared" si="390"/>
        <v>0</v>
      </c>
      <c r="K1155" s="407" t="s">
        <v>5588</v>
      </c>
      <c r="L1155" s="237"/>
      <c r="M1155" s="238" t="s">
        <v>5</v>
      </c>
      <c r="N1155" s="239" t="s">
        <v>45</v>
      </c>
      <c r="O1155" s="43"/>
      <c r="P1155" s="186">
        <f t="shared" si="391"/>
        <v>0</v>
      </c>
      <c r="Q1155" s="186">
        <v>0</v>
      </c>
      <c r="R1155" s="186">
        <f t="shared" si="392"/>
        <v>0</v>
      </c>
      <c r="S1155" s="186">
        <v>0</v>
      </c>
      <c r="T1155" s="187">
        <f t="shared" si="393"/>
        <v>0</v>
      </c>
      <c r="AR1155" s="25" t="s">
        <v>401</v>
      </c>
      <c r="AT1155" s="25" t="s">
        <v>757</v>
      </c>
      <c r="AU1155" s="25" t="s">
        <v>291</v>
      </c>
      <c r="AY1155" s="25" t="s">
        <v>285</v>
      </c>
      <c r="BE1155" s="188">
        <f t="shared" si="394"/>
        <v>0</v>
      </c>
      <c r="BF1155" s="188">
        <f t="shared" si="395"/>
        <v>0</v>
      </c>
      <c r="BG1155" s="188">
        <f t="shared" si="396"/>
        <v>0</v>
      </c>
      <c r="BH1155" s="188">
        <f t="shared" si="397"/>
        <v>0</v>
      </c>
      <c r="BI1155" s="188">
        <f t="shared" si="398"/>
        <v>0</v>
      </c>
      <c r="BJ1155" s="25" t="s">
        <v>82</v>
      </c>
      <c r="BK1155" s="188">
        <f t="shared" si="399"/>
        <v>0</v>
      </c>
      <c r="BL1155" s="25" t="s">
        <v>337</v>
      </c>
      <c r="BM1155" s="25" t="s">
        <v>3300</v>
      </c>
    </row>
    <row r="1156" spans="2:65" s="1" customFormat="1" ht="28.8" customHeight="1">
      <c r="B1156" s="176"/>
      <c r="C1156" s="230" t="s">
        <v>3301</v>
      </c>
      <c r="D1156" s="230" t="s">
        <v>757</v>
      </c>
      <c r="E1156" s="231" t="s">
        <v>3302</v>
      </c>
      <c r="F1156" s="232" t="s">
        <v>3303</v>
      </c>
      <c r="G1156" s="233" t="s">
        <v>494</v>
      </c>
      <c r="H1156" s="234">
        <v>1</v>
      </c>
      <c r="I1156" s="235"/>
      <c r="J1156" s="236">
        <f t="shared" si="390"/>
        <v>0</v>
      </c>
      <c r="K1156" s="407" t="s">
        <v>5588</v>
      </c>
      <c r="L1156" s="237"/>
      <c r="M1156" s="238" t="s">
        <v>5</v>
      </c>
      <c r="N1156" s="239" t="s">
        <v>45</v>
      </c>
      <c r="O1156" s="43"/>
      <c r="P1156" s="186">
        <f t="shared" si="391"/>
        <v>0</v>
      </c>
      <c r="Q1156" s="186">
        <v>0</v>
      </c>
      <c r="R1156" s="186">
        <f t="shared" si="392"/>
        <v>0</v>
      </c>
      <c r="S1156" s="186">
        <v>0</v>
      </c>
      <c r="T1156" s="187">
        <f t="shared" si="393"/>
        <v>0</v>
      </c>
      <c r="AR1156" s="25" t="s">
        <v>401</v>
      </c>
      <c r="AT1156" s="25" t="s">
        <v>757</v>
      </c>
      <c r="AU1156" s="25" t="s">
        <v>291</v>
      </c>
      <c r="AY1156" s="25" t="s">
        <v>285</v>
      </c>
      <c r="BE1156" s="188">
        <f t="shared" si="394"/>
        <v>0</v>
      </c>
      <c r="BF1156" s="188">
        <f t="shared" si="395"/>
        <v>0</v>
      </c>
      <c r="BG1156" s="188">
        <f t="shared" si="396"/>
        <v>0</v>
      </c>
      <c r="BH1156" s="188">
        <f t="shared" si="397"/>
        <v>0</v>
      </c>
      <c r="BI1156" s="188">
        <f t="shared" si="398"/>
        <v>0</v>
      </c>
      <c r="BJ1156" s="25" t="s">
        <v>82</v>
      </c>
      <c r="BK1156" s="188">
        <f t="shared" si="399"/>
        <v>0</v>
      </c>
      <c r="BL1156" s="25" t="s">
        <v>337</v>
      </c>
      <c r="BM1156" s="25" t="s">
        <v>3304</v>
      </c>
    </row>
    <row r="1157" spans="2:65" s="1" customFormat="1" ht="20.399999999999999" customHeight="1">
      <c r="B1157" s="176"/>
      <c r="C1157" s="230" t="s">
        <v>3305</v>
      </c>
      <c r="D1157" s="230" t="s">
        <v>757</v>
      </c>
      <c r="E1157" s="231" t="s">
        <v>3306</v>
      </c>
      <c r="F1157" s="232" t="s">
        <v>3307</v>
      </c>
      <c r="G1157" s="233" t="s">
        <v>494</v>
      </c>
      <c r="H1157" s="234">
        <v>1</v>
      </c>
      <c r="I1157" s="235"/>
      <c r="J1157" s="236">
        <f t="shared" si="390"/>
        <v>0</v>
      </c>
      <c r="K1157" s="407" t="s">
        <v>5588</v>
      </c>
      <c r="L1157" s="237"/>
      <c r="M1157" s="238" t="s">
        <v>5</v>
      </c>
      <c r="N1157" s="239" t="s">
        <v>45</v>
      </c>
      <c r="O1157" s="43"/>
      <c r="P1157" s="186">
        <f t="shared" si="391"/>
        <v>0</v>
      </c>
      <c r="Q1157" s="186">
        <v>0</v>
      </c>
      <c r="R1157" s="186">
        <f t="shared" si="392"/>
        <v>0</v>
      </c>
      <c r="S1157" s="186">
        <v>0</v>
      </c>
      <c r="T1157" s="187">
        <f t="shared" si="393"/>
        <v>0</v>
      </c>
      <c r="AR1157" s="25" t="s">
        <v>401</v>
      </c>
      <c r="AT1157" s="25" t="s">
        <v>757</v>
      </c>
      <c r="AU1157" s="25" t="s">
        <v>291</v>
      </c>
      <c r="AY1157" s="25" t="s">
        <v>285</v>
      </c>
      <c r="BE1157" s="188">
        <f t="shared" si="394"/>
        <v>0</v>
      </c>
      <c r="BF1157" s="188">
        <f t="shared" si="395"/>
        <v>0</v>
      </c>
      <c r="BG1157" s="188">
        <f t="shared" si="396"/>
        <v>0</v>
      </c>
      <c r="BH1157" s="188">
        <f t="shared" si="397"/>
        <v>0</v>
      </c>
      <c r="BI1157" s="188">
        <f t="shared" si="398"/>
        <v>0</v>
      </c>
      <c r="BJ1157" s="25" t="s">
        <v>82</v>
      </c>
      <c r="BK1157" s="188">
        <f t="shared" si="399"/>
        <v>0</v>
      </c>
      <c r="BL1157" s="25" t="s">
        <v>337</v>
      </c>
      <c r="BM1157" s="25" t="s">
        <v>3308</v>
      </c>
    </row>
    <row r="1158" spans="2:65" s="1" customFormat="1" ht="28.8" customHeight="1">
      <c r="B1158" s="176"/>
      <c r="C1158" s="177" t="s">
        <v>3309</v>
      </c>
      <c r="D1158" s="177" t="s">
        <v>287</v>
      </c>
      <c r="E1158" s="178" t="s">
        <v>3310</v>
      </c>
      <c r="F1158" s="179" t="s">
        <v>3311</v>
      </c>
      <c r="G1158" s="180" t="s">
        <v>494</v>
      </c>
      <c r="H1158" s="181">
        <v>1</v>
      </c>
      <c r="I1158" s="182"/>
      <c r="J1158" s="183">
        <f t="shared" si="390"/>
        <v>0</v>
      </c>
      <c r="K1158" s="403" t="s">
        <v>5588</v>
      </c>
      <c r="L1158" s="42"/>
      <c r="M1158" s="184" t="s">
        <v>5</v>
      </c>
      <c r="N1158" s="185" t="s">
        <v>45</v>
      </c>
      <c r="O1158" s="43"/>
      <c r="P1158" s="186">
        <f t="shared" si="391"/>
        <v>0</v>
      </c>
      <c r="Q1158" s="186">
        <v>0</v>
      </c>
      <c r="R1158" s="186">
        <f t="shared" si="392"/>
        <v>0</v>
      </c>
      <c r="S1158" s="186">
        <v>0</v>
      </c>
      <c r="T1158" s="187">
        <f t="shared" si="393"/>
        <v>0</v>
      </c>
      <c r="AR1158" s="25" t="s">
        <v>337</v>
      </c>
      <c r="AT1158" s="25" t="s">
        <v>287</v>
      </c>
      <c r="AU1158" s="25" t="s">
        <v>291</v>
      </c>
      <c r="AY1158" s="25" t="s">
        <v>285</v>
      </c>
      <c r="BE1158" s="188">
        <f t="shared" si="394"/>
        <v>0</v>
      </c>
      <c r="BF1158" s="188">
        <f t="shared" si="395"/>
        <v>0</v>
      </c>
      <c r="BG1158" s="188">
        <f t="shared" si="396"/>
        <v>0</v>
      </c>
      <c r="BH1158" s="188">
        <f t="shared" si="397"/>
        <v>0</v>
      </c>
      <c r="BI1158" s="188">
        <f t="shared" si="398"/>
        <v>0</v>
      </c>
      <c r="BJ1158" s="25" t="s">
        <v>82</v>
      </c>
      <c r="BK1158" s="188">
        <f t="shared" si="399"/>
        <v>0</v>
      </c>
      <c r="BL1158" s="25" t="s">
        <v>337</v>
      </c>
      <c r="BM1158" s="25" t="s">
        <v>3312</v>
      </c>
    </row>
    <row r="1159" spans="2:65" s="1" customFormat="1" ht="20.399999999999999" customHeight="1">
      <c r="B1159" s="176"/>
      <c r="C1159" s="177" t="s">
        <v>3313</v>
      </c>
      <c r="D1159" s="177" t="s">
        <v>287</v>
      </c>
      <c r="E1159" s="178" t="s">
        <v>3314</v>
      </c>
      <c r="F1159" s="179" t="s">
        <v>3315</v>
      </c>
      <c r="G1159" s="180" t="s">
        <v>494</v>
      </c>
      <c r="H1159" s="181">
        <v>2</v>
      </c>
      <c r="I1159" s="182"/>
      <c r="J1159" s="183">
        <f t="shared" si="390"/>
        <v>0</v>
      </c>
      <c r="K1159" s="403" t="s">
        <v>5588</v>
      </c>
      <c r="L1159" s="42"/>
      <c r="M1159" s="184" t="s">
        <v>5</v>
      </c>
      <c r="N1159" s="185" t="s">
        <v>45</v>
      </c>
      <c r="O1159" s="43"/>
      <c r="P1159" s="186">
        <f t="shared" si="391"/>
        <v>0</v>
      </c>
      <c r="Q1159" s="186">
        <v>0</v>
      </c>
      <c r="R1159" s="186">
        <f t="shared" si="392"/>
        <v>0</v>
      </c>
      <c r="S1159" s="186">
        <v>0</v>
      </c>
      <c r="T1159" s="187">
        <f t="shared" si="393"/>
        <v>0</v>
      </c>
      <c r="AR1159" s="25" t="s">
        <v>337</v>
      </c>
      <c r="AT1159" s="25" t="s">
        <v>287</v>
      </c>
      <c r="AU1159" s="25" t="s">
        <v>291</v>
      </c>
      <c r="AY1159" s="25" t="s">
        <v>285</v>
      </c>
      <c r="BE1159" s="188">
        <f t="shared" si="394"/>
        <v>0</v>
      </c>
      <c r="BF1159" s="188">
        <f t="shared" si="395"/>
        <v>0</v>
      </c>
      <c r="BG1159" s="188">
        <f t="shared" si="396"/>
        <v>0</v>
      </c>
      <c r="BH1159" s="188">
        <f t="shared" si="397"/>
        <v>0</v>
      </c>
      <c r="BI1159" s="188">
        <f t="shared" si="398"/>
        <v>0</v>
      </c>
      <c r="BJ1159" s="25" t="s">
        <v>82</v>
      </c>
      <c r="BK1159" s="188">
        <f t="shared" si="399"/>
        <v>0</v>
      </c>
      <c r="BL1159" s="25" t="s">
        <v>337</v>
      </c>
      <c r="BM1159" s="25" t="s">
        <v>3316</v>
      </c>
    </row>
    <row r="1160" spans="2:65" s="1" customFormat="1" ht="20.399999999999999" customHeight="1">
      <c r="B1160" s="176"/>
      <c r="C1160" s="177" t="s">
        <v>702</v>
      </c>
      <c r="D1160" s="177" t="s">
        <v>287</v>
      </c>
      <c r="E1160" s="178" t="s">
        <v>3317</v>
      </c>
      <c r="F1160" s="179" t="s">
        <v>3318</v>
      </c>
      <c r="G1160" s="180" t="s">
        <v>494</v>
      </c>
      <c r="H1160" s="181">
        <v>1</v>
      </c>
      <c r="I1160" s="182"/>
      <c r="J1160" s="183">
        <f t="shared" si="390"/>
        <v>0</v>
      </c>
      <c r="K1160" s="403" t="s">
        <v>5588</v>
      </c>
      <c r="L1160" s="42"/>
      <c r="M1160" s="184" t="s">
        <v>5</v>
      </c>
      <c r="N1160" s="185" t="s">
        <v>45</v>
      </c>
      <c r="O1160" s="43"/>
      <c r="P1160" s="186">
        <f t="shared" si="391"/>
        <v>0</v>
      </c>
      <c r="Q1160" s="186">
        <v>0</v>
      </c>
      <c r="R1160" s="186">
        <f t="shared" si="392"/>
        <v>0</v>
      </c>
      <c r="S1160" s="186">
        <v>0</v>
      </c>
      <c r="T1160" s="187">
        <f t="shared" si="393"/>
        <v>0</v>
      </c>
      <c r="AR1160" s="25" t="s">
        <v>337</v>
      </c>
      <c r="AT1160" s="25" t="s">
        <v>287</v>
      </c>
      <c r="AU1160" s="25" t="s">
        <v>291</v>
      </c>
      <c r="AY1160" s="25" t="s">
        <v>285</v>
      </c>
      <c r="BE1160" s="188">
        <f t="shared" si="394"/>
        <v>0</v>
      </c>
      <c r="BF1160" s="188">
        <f t="shared" si="395"/>
        <v>0</v>
      </c>
      <c r="BG1160" s="188">
        <f t="shared" si="396"/>
        <v>0</v>
      </c>
      <c r="BH1160" s="188">
        <f t="shared" si="397"/>
        <v>0</v>
      </c>
      <c r="BI1160" s="188">
        <f t="shared" si="398"/>
        <v>0</v>
      </c>
      <c r="BJ1160" s="25" t="s">
        <v>82</v>
      </c>
      <c r="BK1160" s="188">
        <f t="shared" si="399"/>
        <v>0</v>
      </c>
      <c r="BL1160" s="25" t="s">
        <v>337</v>
      </c>
      <c r="BM1160" s="25" t="s">
        <v>3319</v>
      </c>
    </row>
    <row r="1161" spans="2:65" s="1" customFormat="1" ht="20.399999999999999" customHeight="1">
      <c r="B1161" s="176"/>
      <c r="C1161" s="177" t="s">
        <v>3320</v>
      </c>
      <c r="D1161" s="177" t="s">
        <v>287</v>
      </c>
      <c r="E1161" s="178" t="s">
        <v>3321</v>
      </c>
      <c r="F1161" s="179" t="s">
        <v>3322</v>
      </c>
      <c r="G1161" s="180" t="s">
        <v>494</v>
      </c>
      <c r="H1161" s="181">
        <v>10</v>
      </c>
      <c r="I1161" s="182"/>
      <c r="J1161" s="183">
        <f t="shared" si="390"/>
        <v>0</v>
      </c>
      <c r="K1161" s="403" t="s">
        <v>5588</v>
      </c>
      <c r="L1161" s="42"/>
      <c r="M1161" s="184" t="s">
        <v>5</v>
      </c>
      <c r="N1161" s="185" t="s">
        <v>45</v>
      </c>
      <c r="O1161" s="43"/>
      <c r="P1161" s="186">
        <f t="shared" si="391"/>
        <v>0</v>
      </c>
      <c r="Q1161" s="186">
        <v>0</v>
      </c>
      <c r="R1161" s="186">
        <f t="shared" si="392"/>
        <v>0</v>
      </c>
      <c r="S1161" s="186">
        <v>0</v>
      </c>
      <c r="T1161" s="187">
        <f t="shared" si="393"/>
        <v>0</v>
      </c>
      <c r="AR1161" s="25" t="s">
        <v>337</v>
      </c>
      <c r="AT1161" s="25" t="s">
        <v>287</v>
      </c>
      <c r="AU1161" s="25" t="s">
        <v>291</v>
      </c>
      <c r="AY1161" s="25" t="s">
        <v>285</v>
      </c>
      <c r="BE1161" s="188">
        <f t="shared" si="394"/>
        <v>0</v>
      </c>
      <c r="BF1161" s="188">
        <f t="shared" si="395"/>
        <v>0</v>
      </c>
      <c r="BG1161" s="188">
        <f t="shared" si="396"/>
        <v>0</v>
      </c>
      <c r="BH1161" s="188">
        <f t="shared" si="397"/>
        <v>0</v>
      </c>
      <c r="BI1161" s="188">
        <f t="shared" si="398"/>
        <v>0</v>
      </c>
      <c r="BJ1161" s="25" t="s">
        <v>82</v>
      </c>
      <c r="BK1161" s="188">
        <f t="shared" si="399"/>
        <v>0</v>
      </c>
      <c r="BL1161" s="25" t="s">
        <v>337</v>
      </c>
      <c r="BM1161" s="25" t="s">
        <v>3323</v>
      </c>
    </row>
    <row r="1162" spans="2:65" s="1" customFormat="1" ht="20.399999999999999" customHeight="1">
      <c r="B1162" s="176"/>
      <c r="C1162" s="177" t="s">
        <v>726</v>
      </c>
      <c r="D1162" s="177" t="s">
        <v>287</v>
      </c>
      <c r="E1162" s="178" t="s">
        <v>3324</v>
      </c>
      <c r="F1162" s="179" t="s">
        <v>3325</v>
      </c>
      <c r="G1162" s="180" t="s">
        <v>494</v>
      </c>
      <c r="H1162" s="181">
        <v>26</v>
      </c>
      <c r="I1162" s="182"/>
      <c r="J1162" s="183">
        <f t="shared" si="390"/>
        <v>0</v>
      </c>
      <c r="K1162" s="403" t="s">
        <v>5588</v>
      </c>
      <c r="L1162" s="42"/>
      <c r="M1162" s="184" t="s">
        <v>5</v>
      </c>
      <c r="N1162" s="185" t="s">
        <v>45</v>
      </c>
      <c r="O1162" s="43"/>
      <c r="P1162" s="186">
        <f t="shared" si="391"/>
        <v>0</v>
      </c>
      <c r="Q1162" s="186">
        <v>0</v>
      </c>
      <c r="R1162" s="186">
        <f t="shared" si="392"/>
        <v>0</v>
      </c>
      <c r="S1162" s="186">
        <v>0</v>
      </c>
      <c r="T1162" s="187">
        <f t="shared" si="393"/>
        <v>0</v>
      </c>
      <c r="AR1162" s="25" t="s">
        <v>337</v>
      </c>
      <c r="AT1162" s="25" t="s">
        <v>287</v>
      </c>
      <c r="AU1162" s="25" t="s">
        <v>291</v>
      </c>
      <c r="AY1162" s="25" t="s">
        <v>285</v>
      </c>
      <c r="BE1162" s="188">
        <f t="shared" si="394"/>
        <v>0</v>
      </c>
      <c r="BF1162" s="188">
        <f t="shared" si="395"/>
        <v>0</v>
      </c>
      <c r="BG1162" s="188">
        <f t="shared" si="396"/>
        <v>0</v>
      </c>
      <c r="BH1162" s="188">
        <f t="shared" si="397"/>
        <v>0</v>
      </c>
      <c r="BI1162" s="188">
        <f t="shared" si="398"/>
        <v>0</v>
      </c>
      <c r="BJ1162" s="25" t="s">
        <v>82</v>
      </c>
      <c r="BK1162" s="188">
        <f t="shared" si="399"/>
        <v>0</v>
      </c>
      <c r="BL1162" s="25" t="s">
        <v>337</v>
      </c>
      <c r="BM1162" s="25" t="s">
        <v>3326</v>
      </c>
    </row>
    <row r="1163" spans="2:65" s="1" customFormat="1" ht="20.399999999999999" customHeight="1">
      <c r="B1163" s="176"/>
      <c r="C1163" s="177" t="s">
        <v>3327</v>
      </c>
      <c r="D1163" s="177" t="s">
        <v>287</v>
      </c>
      <c r="E1163" s="178" t="s">
        <v>3328</v>
      </c>
      <c r="F1163" s="179" t="s">
        <v>3329</v>
      </c>
      <c r="G1163" s="180" t="s">
        <v>494</v>
      </c>
      <c r="H1163" s="181">
        <v>12</v>
      </c>
      <c r="I1163" s="182"/>
      <c r="J1163" s="183">
        <f t="shared" si="390"/>
        <v>0</v>
      </c>
      <c r="K1163" s="403" t="s">
        <v>5588</v>
      </c>
      <c r="L1163" s="42"/>
      <c r="M1163" s="184" t="s">
        <v>5</v>
      </c>
      <c r="N1163" s="185" t="s">
        <v>45</v>
      </c>
      <c r="O1163" s="43"/>
      <c r="P1163" s="186">
        <f t="shared" si="391"/>
        <v>0</v>
      </c>
      <c r="Q1163" s="186">
        <v>0</v>
      </c>
      <c r="R1163" s="186">
        <f t="shared" si="392"/>
        <v>0</v>
      </c>
      <c r="S1163" s="186">
        <v>0</v>
      </c>
      <c r="T1163" s="187">
        <f t="shared" si="393"/>
        <v>0</v>
      </c>
      <c r="AR1163" s="25" t="s">
        <v>337</v>
      </c>
      <c r="AT1163" s="25" t="s">
        <v>287</v>
      </c>
      <c r="AU1163" s="25" t="s">
        <v>291</v>
      </c>
      <c r="AY1163" s="25" t="s">
        <v>285</v>
      </c>
      <c r="BE1163" s="188">
        <f t="shared" si="394"/>
        <v>0</v>
      </c>
      <c r="BF1163" s="188">
        <f t="shared" si="395"/>
        <v>0</v>
      </c>
      <c r="BG1163" s="188">
        <f t="shared" si="396"/>
        <v>0</v>
      </c>
      <c r="BH1163" s="188">
        <f t="shared" si="397"/>
        <v>0</v>
      </c>
      <c r="BI1163" s="188">
        <f t="shared" si="398"/>
        <v>0</v>
      </c>
      <c r="BJ1163" s="25" t="s">
        <v>82</v>
      </c>
      <c r="BK1163" s="188">
        <f t="shared" si="399"/>
        <v>0</v>
      </c>
      <c r="BL1163" s="25" t="s">
        <v>337</v>
      </c>
      <c r="BM1163" s="25" t="s">
        <v>3330</v>
      </c>
    </row>
    <row r="1164" spans="2:65" s="1" customFormat="1" ht="20.399999999999999" customHeight="1">
      <c r="B1164" s="176"/>
      <c r="C1164" s="177" t="s">
        <v>3331</v>
      </c>
      <c r="D1164" s="177" t="s">
        <v>287</v>
      </c>
      <c r="E1164" s="178" t="s">
        <v>3332</v>
      </c>
      <c r="F1164" s="179" t="s">
        <v>3333</v>
      </c>
      <c r="G1164" s="180" t="s">
        <v>494</v>
      </c>
      <c r="H1164" s="181">
        <v>6</v>
      </c>
      <c r="I1164" s="182"/>
      <c r="J1164" s="183">
        <f t="shared" si="390"/>
        <v>0</v>
      </c>
      <c r="K1164" s="403" t="s">
        <v>5588</v>
      </c>
      <c r="L1164" s="42"/>
      <c r="M1164" s="184" t="s">
        <v>5</v>
      </c>
      <c r="N1164" s="185" t="s">
        <v>45</v>
      </c>
      <c r="O1164" s="43"/>
      <c r="P1164" s="186">
        <f t="shared" si="391"/>
        <v>0</v>
      </c>
      <c r="Q1164" s="186">
        <v>0</v>
      </c>
      <c r="R1164" s="186">
        <f t="shared" si="392"/>
        <v>0</v>
      </c>
      <c r="S1164" s="186">
        <v>0</v>
      </c>
      <c r="T1164" s="187">
        <f t="shared" si="393"/>
        <v>0</v>
      </c>
      <c r="AR1164" s="25" t="s">
        <v>337</v>
      </c>
      <c r="AT1164" s="25" t="s">
        <v>287</v>
      </c>
      <c r="AU1164" s="25" t="s">
        <v>291</v>
      </c>
      <c r="AY1164" s="25" t="s">
        <v>285</v>
      </c>
      <c r="BE1164" s="188">
        <f t="shared" si="394"/>
        <v>0</v>
      </c>
      <c r="BF1164" s="188">
        <f t="shared" si="395"/>
        <v>0</v>
      </c>
      <c r="BG1164" s="188">
        <f t="shared" si="396"/>
        <v>0</v>
      </c>
      <c r="BH1164" s="188">
        <f t="shared" si="397"/>
        <v>0</v>
      </c>
      <c r="BI1164" s="188">
        <f t="shared" si="398"/>
        <v>0</v>
      </c>
      <c r="BJ1164" s="25" t="s">
        <v>82</v>
      </c>
      <c r="BK1164" s="188">
        <f t="shared" si="399"/>
        <v>0</v>
      </c>
      <c r="BL1164" s="25" t="s">
        <v>337</v>
      </c>
      <c r="BM1164" s="25" t="s">
        <v>3334</v>
      </c>
    </row>
    <row r="1165" spans="2:65" s="1" customFormat="1">
      <c r="B1165" s="176"/>
      <c r="C1165" s="177" t="s">
        <v>3335</v>
      </c>
      <c r="D1165" s="177" t="s">
        <v>287</v>
      </c>
      <c r="E1165" s="178" t="s">
        <v>3336</v>
      </c>
      <c r="F1165" s="179" t="s">
        <v>3337</v>
      </c>
      <c r="G1165" s="180" t="s">
        <v>494</v>
      </c>
      <c r="H1165" s="181">
        <v>32</v>
      </c>
      <c r="I1165" s="182"/>
      <c r="J1165" s="183">
        <f t="shared" si="390"/>
        <v>0</v>
      </c>
      <c r="K1165" s="403" t="s">
        <v>5588</v>
      </c>
      <c r="L1165" s="42"/>
      <c r="M1165" s="184" t="s">
        <v>5</v>
      </c>
      <c r="N1165" s="185" t="s">
        <v>45</v>
      </c>
      <c r="O1165" s="43"/>
      <c r="P1165" s="186">
        <f t="shared" si="391"/>
        <v>0</v>
      </c>
      <c r="Q1165" s="186">
        <v>0</v>
      </c>
      <c r="R1165" s="186">
        <f t="shared" si="392"/>
        <v>0</v>
      </c>
      <c r="S1165" s="186">
        <v>0</v>
      </c>
      <c r="T1165" s="187">
        <f t="shared" si="393"/>
        <v>0</v>
      </c>
      <c r="AR1165" s="25" t="s">
        <v>337</v>
      </c>
      <c r="AT1165" s="25" t="s">
        <v>287</v>
      </c>
      <c r="AU1165" s="25" t="s">
        <v>291</v>
      </c>
      <c r="AY1165" s="25" t="s">
        <v>285</v>
      </c>
      <c r="BE1165" s="188">
        <f t="shared" si="394"/>
        <v>0</v>
      </c>
      <c r="BF1165" s="188">
        <f t="shared" si="395"/>
        <v>0</v>
      </c>
      <c r="BG1165" s="188">
        <f t="shared" si="396"/>
        <v>0</v>
      </c>
      <c r="BH1165" s="188">
        <f t="shared" si="397"/>
        <v>0</v>
      </c>
      <c r="BI1165" s="188">
        <f t="shared" si="398"/>
        <v>0</v>
      </c>
      <c r="BJ1165" s="25" t="s">
        <v>82</v>
      </c>
      <c r="BK1165" s="188">
        <f t="shared" si="399"/>
        <v>0</v>
      </c>
      <c r="BL1165" s="25" t="s">
        <v>337</v>
      </c>
      <c r="BM1165" s="25" t="s">
        <v>3338</v>
      </c>
    </row>
    <row r="1166" spans="2:65" s="1" customFormat="1">
      <c r="B1166" s="176"/>
      <c r="C1166" s="177" t="s">
        <v>3339</v>
      </c>
      <c r="D1166" s="177" t="s">
        <v>287</v>
      </c>
      <c r="E1166" s="178" t="s">
        <v>3340</v>
      </c>
      <c r="F1166" s="179" t="s">
        <v>3341</v>
      </c>
      <c r="G1166" s="180" t="s">
        <v>494</v>
      </c>
      <c r="H1166" s="181">
        <v>16</v>
      </c>
      <c r="I1166" s="182"/>
      <c r="J1166" s="183">
        <f t="shared" si="390"/>
        <v>0</v>
      </c>
      <c r="K1166" s="403" t="s">
        <v>5588</v>
      </c>
      <c r="L1166" s="42"/>
      <c r="M1166" s="184" t="s">
        <v>5</v>
      </c>
      <c r="N1166" s="185" t="s">
        <v>45</v>
      </c>
      <c r="O1166" s="43"/>
      <c r="P1166" s="186">
        <f t="shared" si="391"/>
        <v>0</v>
      </c>
      <c r="Q1166" s="186">
        <v>0</v>
      </c>
      <c r="R1166" s="186">
        <f t="shared" si="392"/>
        <v>0</v>
      </c>
      <c r="S1166" s="186">
        <v>0</v>
      </c>
      <c r="T1166" s="187">
        <f t="shared" si="393"/>
        <v>0</v>
      </c>
      <c r="AR1166" s="25" t="s">
        <v>337</v>
      </c>
      <c r="AT1166" s="25" t="s">
        <v>287</v>
      </c>
      <c r="AU1166" s="25" t="s">
        <v>291</v>
      </c>
      <c r="AY1166" s="25" t="s">
        <v>285</v>
      </c>
      <c r="BE1166" s="188">
        <f t="shared" si="394"/>
        <v>0</v>
      </c>
      <c r="BF1166" s="188">
        <f t="shared" si="395"/>
        <v>0</v>
      </c>
      <c r="BG1166" s="188">
        <f t="shared" si="396"/>
        <v>0</v>
      </c>
      <c r="BH1166" s="188">
        <f t="shared" si="397"/>
        <v>0</v>
      </c>
      <c r="BI1166" s="188">
        <f t="shared" si="398"/>
        <v>0</v>
      </c>
      <c r="BJ1166" s="25" t="s">
        <v>82</v>
      </c>
      <c r="BK1166" s="188">
        <f t="shared" si="399"/>
        <v>0</v>
      </c>
      <c r="BL1166" s="25" t="s">
        <v>337</v>
      </c>
      <c r="BM1166" s="25" t="s">
        <v>3342</v>
      </c>
    </row>
    <row r="1167" spans="2:65" s="1" customFormat="1">
      <c r="B1167" s="176"/>
      <c r="C1167" s="177" t="s">
        <v>3343</v>
      </c>
      <c r="D1167" s="177" t="s">
        <v>287</v>
      </c>
      <c r="E1167" s="178" t="s">
        <v>3344</v>
      </c>
      <c r="F1167" s="179" t="s">
        <v>3345</v>
      </c>
      <c r="G1167" s="180" t="s">
        <v>494</v>
      </c>
      <c r="H1167" s="181">
        <v>1</v>
      </c>
      <c r="I1167" s="182"/>
      <c r="J1167" s="183">
        <f t="shared" si="390"/>
        <v>0</v>
      </c>
      <c r="K1167" s="403" t="s">
        <v>5588</v>
      </c>
      <c r="L1167" s="42"/>
      <c r="M1167" s="184" t="s">
        <v>5</v>
      </c>
      <c r="N1167" s="185" t="s">
        <v>45</v>
      </c>
      <c r="O1167" s="43"/>
      <c r="P1167" s="186">
        <f t="shared" si="391"/>
        <v>0</v>
      </c>
      <c r="Q1167" s="186">
        <v>0</v>
      </c>
      <c r="R1167" s="186">
        <f t="shared" si="392"/>
        <v>0</v>
      </c>
      <c r="S1167" s="186">
        <v>0</v>
      </c>
      <c r="T1167" s="187">
        <f t="shared" si="393"/>
        <v>0</v>
      </c>
      <c r="AR1167" s="25" t="s">
        <v>337</v>
      </c>
      <c r="AT1167" s="25" t="s">
        <v>287</v>
      </c>
      <c r="AU1167" s="25" t="s">
        <v>291</v>
      </c>
      <c r="AY1167" s="25" t="s">
        <v>285</v>
      </c>
      <c r="BE1167" s="188">
        <f t="shared" si="394"/>
        <v>0</v>
      </c>
      <c r="BF1167" s="188">
        <f t="shared" si="395"/>
        <v>0</v>
      </c>
      <c r="BG1167" s="188">
        <f t="shared" si="396"/>
        <v>0</v>
      </c>
      <c r="BH1167" s="188">
        <f t="shared" si="397"/>
        <v>0</v>
      </c>
      <c r="BI1167" s="188">
        <f t="shared" si="398"/>
        <v>0</v>
      </c>
      <c r="BJ1167" s="25" t="s">
        <v>82</v>
      </c>
      <c r="BK1167" s="188">
        <f t="shared" si="399"/>
        <v>0</v>
      </c>
      <c r="BL1167" s="25" t="s">
        <v>337</v>
      </c>
      <c r="BM1167" s="25" t="s">
        <v>3346</v>
      </c>
    </row>
    <row r="1168" spans="2:65" s="1" customFormat="1">
      <c r="B1168" s="176"/>
      <c r="C1168" s="177" t="s">
        <v>3347</v>
      </c>
      <c r="D1168" s="177" t="s">
        <v>287</v>
      </c>
      <c r="E1168" s="178" t="s">
        <v>3348</v>
      </c>
      <c r="F1168" s="179" t="s">
        <v>3318</v>
      </c>
      <c r="G1168" s="180" t="s">
        <v>494</v>
      </c>
      <c r="H1168" s="181">
        <v>1</v>
      </c>
      <c r="I1168" s="182"/>
      <c r="J1168" s="183">
        <f t="shared" si="390"/>
        <v>0</v>
      </c>
      <c r="K1168" s="403" t="s">
        <v>5588</v>
      </c>
      <c r="L1168" s="42"/>
      <c r="M1168" s="184" t="s">
        <v>5</v>
      </c>
      <c r="N1168" s="185" t="s">
        <v>45</v>
      </c>
      <c r="O1168" s="43"/>
      <c r="P1168" s="186">
        <f t="shared" si="391"/>
        <v>0</v>
      </c>
      <c r="Q1168" s="186">
        <v>0</v>
      </c>
      <c r="R1168" s="186">
        <f t="shared" si="392"/>
        <v>0</v>
      </c>
      <c r="S1168" s="186">
        <v>0</v>
      </c>
      <c r="T1168" s="187">
        <f t="shared" si="393"/>
        <v>0</v>
      </c>
      <c r="AR1168" s="25" t="s">
        <v>337</v>
      </c>
      <c r="AT1168" s="25" t="s">
        <v>287</v>
      </c>
      <c r="AU1168" s="25" t="s">
        <v>291</v>
      </c>
      <c r="AY1168" s="25" t="s">
        <v>285</v>
      </c>
      <c r="BE1168" s="188">
        <f t="shared" si="394"/>
        <v>0</v>
      </c>
      <c r="BF1168" s="188">
        <f t="shared" si="395"/>
        <v>0</v>
      </c>
      <c r="BG1168" s="188">
        <f t="shared" si="396"/>
        <v>0</v>
      </c>
      <c r="BH1168" s="188">
        <f t="shared" si="397"/>
        <v>0</v>
      </c>
      <c r="BI1168" s="188">
        <f t="shared" si="398"/>
        <v>0</v>
      </c>
      <c r="BJ1168" s="25" t="s">
        <v>82</v>
      </c>
      <c r="BK1168" s="188">
        <f t="shared" si="399"/>
        <v>0</v>
      </c>
      <c r="BL1168" s="25" t="s">
        <v>337</v>
      </c>
      <c r="BM1168" s="25" t="s">
        <v>3349</v>
      </c>
    </row>
    <row r="1169" spans="2:65" s="1" customFormat="1">
      <c r="B1169" s="176"/>
      <c r="C1169" s="177" t="s">
        <v>3350</v>
      </c>
      <c r="D1169" s="177" t="s">
        <v>287</v>
      </c>
      <c r="E1169" s="178" t="s">
        <v>3351</v>
      </c>
      <c r="F1169" s="179" t="s">
        <v>3352</v>
      </c>
      <c r="G1169" s="180" t="s">
        <v>494</v>
      </c>
      <c r="H1169" s="181">
        <v>1</v>
      </c>
      <c r="I1169" s="182"/>
      <c r="J1169" s="183">
        <f t="shared" si="390"/>
        <v>0</v>
      </c>
      <c r="K1169" s="403" t="s">
        <v>5588</v>
      </c>
      <c r="L1169" s="42"/>
      <c r="M1169" s="184" t="s">
        <v>5</v>
      </c>
      <c r="N1169" s="185" t="s">
        <v>45</v>
      </c>
      <c r="O1169" s="43"/>
      <c r="P1169" s="186">
        <f t="shared" si="391"/>
        <v>0</v>
      </c>
      <c r="Q1169" s="186">
        <v>0</v>
      </c>
      <c r="R1169" s="186">
        <f t="shared" si="392"/>
        <v>0</v>
      </c>
      <c r="S1169" s="186">
        <v>0</v>
      </c>
      <c r="T1169" s="187">
        <f t="shared" si="393"/>
        <v>0</v>
      </c>
      <c r="AR1169" s="25" t="s">
        <v>337</v>
      </c>
      <c r="AT1169" s="25" t="s">
        <v>287</v>
      </c>
      <c r="AU1169" s="25" t="s">
        <v>291</v>
      </c>
      <c r="AY1169" s="25" t="s">
        <v>285</v>
      </c>
      <c r="BE1169" s="188">
        <f t="shared" si="394"/>
        <v>0</v>
      </c>
      <c r="BF1169" s="188">
        <f t="shared" si="395"/>
        <v>0</v>
      </c>
      <c r="BG1169" s="188">
        <f t="shared" si="396"/>
        <v>0</v>
      </c>
      <c r="BH1169" s="188">
        <f t="shared" si="397"/>
        <v>0</v>
      </c>
      <c r="BI1169" s="188">
        <f t="shared" si="398"/>
        <v>0</v>
      </c>
      <c r="BJ1169" s="25" t="s">
        <v>82</v>
      </c>
      <c r="BK1169" s="188">
        <f t="shared" si="399"/>
        <v>0</v>
      </c>
      <c r="BL1169" s="25" t="s">
        <v>337</v>
      </c>
      <c r="BM1169" s="25" t="s">
        <v>3353</v>
      </c>
    </row>
    <row r="1170" spans="2:65" s="1" customFormat="1" ht="24">
      <c r="B1170" s="176"/>
      <c r="C1170" s="177" t="s">
        <v>3354</v>
      </c>
      <c r="D1170" s="177" t="s">
        <v>287</v>
      </c>
      <c r="E1170" s="178" t="s">
        <v>3355</v>
      </c>
      <c r="F1170" s="179" t="s">
        <v>3356</v>
      </c>
      <c r="G1170" s="180" t="s">
        <v>494</v>
      </c>
      <c r="H1170" s="181">
        <v>1</v>
      </c>
      <c r="I1170" s="182"/>
      <c r="J1170" s="183">
        <f t="shared" si="390"/>
        <v>0</v>
      </c>
      <c r="K1170" s="403" t="s">
        <v>5588</v>
      </c>
      <c r="L1170" s="42"/>
      <c r="M1170" s="184" t="s">
        <v>5</v>
      </c>
      <c r="N1170" s="185" t="s">
        <v>45</v>
      </c>
      <c r="O1170" s="43"/>
      <c r="P1170" s="186">
        <f t="shared" si="391"/>
        <v>0</v>
      </c>
      <c r="Q1170" s="186">
        <v>0</v>
      </c>
      <c r="R1170" s="186">
        <f t="shared" si="392"/>
        <v>0</v>
      </c>
      <c r="S1170" s="186">
        <v>0</v>
      </c>
      <c r="T1170" s="187">
        <f t="shared" si="393"/>
        <v>0</v>
      </c>
      <c r="AR1170" s="25" t="s">
        <v>337</v>
      </c>
      <c r="AT1170" s="25" t="s">
        <v>287</v>
      </c>
      <c r="AU1170" s="25" t="s">
        <v>291</v>
      </c>
      <c r="AY1170" s="25" t="s">
        <v>285</v>
      </c>
      <c r="BE1170" s="188">
        <f t="shared" si="394"/>
        <v>0</v>
      </c>
      <c r="BF1170" s="188">
        <f t="shared" si="395"/>
        <v>0</v>
      </c>
      <c r="BG1170" s="188">
        <f t="shared" si="396"/>
        <v>0</v>
      </c>
      <c r="BH1170" s="188">
        <f t="shared" si="397"/>
        <v>0</v>
      </c>
      <c r="BI1170" s="188">
        <f t="shared" si="398"/>
        <v>0</v>
      </c>
      <c r="BJ1170" s="25" t="s">
        <v>82</v>
      </c>
      <c r="BK1170" s="188">
        <f t="shared" si="399"/>
        <v>0</v>
      </c>
      <c r="BL1170" s="25" t="s">
        <v>337</v>
      </c>
      <c r="BM1170" s="25" t="s">
        <v>3357</v>
      </c>
    </row>
    <row r="1171" spans="2:65" s="1" customFormat="1">
      <c r="B1171" s="176"/>
      <c r="C1171" s="177" t="s">
        <v>3358</v>
      </c>
      <c r="D1171" s="177" t="s">
        <v>287</v>
      </c>
      <c r="E1171" s="178" t="s">
        <v>3359</v>
      </c>
      <c r="F1171" s="179" t="s">
        <v>3360</v>
      </c>
      <c r="G1171" s="180" t="s">
        <v>494</v>
      </c>
      <c r="H1171" s="181">
        <v>1</v>
      </c>
      <c r="I1171" s="182"/>
      <c r="J1171" s="183">
        <f t="shared" si="390"/>
        <v>0</v>
      </c>
      <c r="K1171" s="403" t="s">
        <v>5588</v>
      </c>
      <c r="L1171" s="42"/>
      <c r="M1171" s="184" t="s">
        <v>5</v>
      </c>
      <c r="N1171" s="185" t="s">
        <v>45</v>
      </c>
      <c r="O1171" s="43"/>
      <c r="P1171" s="186">
        <f t="shared" si="391"/>
        <v>0</v>
      </c>
      <c r="Q1171" s="186">
        <v>0</v>
      </c>
      <c r="R1171" s="186">
        <f t="shared" si="392"/>
        <v>0</v>
      </c>
      <c r="S1171" s="186">
        <v>0</v>
      </c>
      <c r="T1171" s="187">
        <f t="shared" si="393"/>
        <v>0</v>
      </c>
      <c r="AR1171" s="25" t="s">
        <v>337</v>
      </c>
      <c r="AT1171" s="25" t="s">
        <v>287</v>
      </c>
      <c r="AU1171" s="25" t="s">
        <v>291</v>
      </c>
      <c r="AY1171" s="25" t="s">
        <v>285</v>
      </c>
      <c r="BE1171" s="188">
        <f t="shared" si="394"/>
        <v>0</v>
      </c>
      <c r="BF1171" s="188">
        <f t="shared" si="395"/>
        <v>0</v>
      </c>
      <c r="BG1171" s="188">
        <f t="shared" si="396"/>
        <v>0</v>
      </c>
      <c r="BH1171" s="188">
        <f t="shared" si="397"/>
        <v>0</v>
      </c>
      <c r="BI1171" s="188">
        <f t="shared" si="398"/>
        <v>0</v>
      </c>
      <c r="BJ1171" s="25" t="s">
        <v>82</v>
      </c>
      <c r="BK1171" s="188">
        <f t="shared" si="399"/>
        <v>0</v>
      </c>
      <c r="BL1171" s="25" t="s">
        <v>337</v>
      </c>
      <c r="BM1171" s="25" t="s">
        <v>3361</v>
      </c>
    </row>
    <row r="1172" spans="2:65" s="15" customFormat="1">
      <c r="B1172" s="245"/>
      <c r="D1172" s="253" t="s">
        <v>73</v>
      </c>
      <c r="E1172" s="253" t="s">
        <v>3362</v>
      </c>
      <c r="F1172" s="253" t="s">
        <v>3363</v>
      </c>
      <c r="I1172" s="247"/>
      <c r="J1172" s="256">
        <f>BK1172</f>
        <v>0</v>
      </c>
      <c r="K1172" s="410"/>
      <c r="L1172" s="245"/>
      <c r="M1172" s="249"/>
      <c r="N1172" s="250"/>
      <c r="O1172" s="250"/>
      <c r="P1172" s="251">
        <v>0</v>
      </c>
      <c r="Q1172" s="250"/>
      <c r="R1172" s="251">
        <v>0</v>
      </c>
      <c r="S1172" s="250"/>
      <c r="T1172" s="252">
        <v>0</v>
      </c>
      <c r="AR1172" s="253" t="s">
        <v>84</v>
      </c>
      <c r="AT1172" s="254" t="s">
        <v>73</v>
      </c>
      <c r="AU1172" s="254" t="s">
        <v>142</v>
      </c>
      <c r="AY1172" s="253" t="s">
        <v>285</v>
      </c>
      <c r="BK1172" s="255">
        <v>0</v>
      </c>
    </row>
    <row r="1173" spans="2:65" s="15" customFormat="1">
      <c r="B1173" s="245"/>
      <c r="D1173" s="246" t="s">
        <v>73</v>
      </c>
      <c r="E1173" s="246" t="s">
        <v>3364</v>
      </c>
      <c r="F1173" s="246" t="s">
        <v>3365</v>
      </c>
      <c r="I1173" s="247"/>
      <c r="J1173" s="248">
        <f>BK1173</f>
        <v>0</v>
      </c>
      <c r="K1173" s="410"/>
      <c r="L1173" s="245"/>
      <c r="M1173" s="249"/>
      <c r="N1173" s="250"/>
      <c r="O1173" s="250"/>
      <c r="P1173" s="251">
        <f>SUM(P1174:P1177)</f>
        <v>0</v>
      </c>
      <c r="Q1173" s="250"/>
      <c r="R1173" s="251">
        <f>SUM(R1174:R1177)</f>
        <v>0</v>
      </c>
      <c r="S1173" s="250"/>
      <c r="T1173" s="252">
        <f>SUM(T1174:T1177)</f>
        <v>0</v>
      </c>
      <c r="AR1173" s="253" t="s">
        <v>84</v>
      </c>
      <c r="AT1173" s="254" t="s">
        <v>73</v>
      </c>
      <c r="AU1173" s="254" t="s">
        <v>142</v>
      </c>
      <c r="AY1173" s="253" t="s">
        <v>285</v>
      </c>
      <c r="BK1173" s="255">
        <f>SUM(BK1174:BK1177)</f>
        <v>0</v>
      </c>
    </row>
    <row r="1174" spans="2:65" s="1" customFormat="1">
      <c r="B1174" s="176"/>
      <c r="C1174" s="230" t="s">
        <v>3366</v>
      </c>
      <c r="D1174" s="230" t="s">
        <v>757</v>
      </c>
      <c r="E1174" s="231" t="s">
        <v>3367</v>
      </c>
      <c r="F1174" s="232" t="s">
        <v>3368</v>
      </c>
      <c r="G1174" s="233" t="s">
        <v>318</v>
      </c>
      <c r="H1174" s="234">
        <v>210</v>
      </c>
      <c r="I1174" s="235"/>
      <c r="J1174" s="236">
        <f>ROUND(I1174*H1174,2)</f>
        <v>0</v>
      </c>
      <c r="K1174" s="407" t="s">
        <v>5588</v>
      </c>
      <c r="L1174" s="237"/>
      <c r="M1174" s="238" t="s">
        <v>5</v>
      </c>
      <c r="N1174" s="239" t="s">
        <v>45</v>
      </c>
      <c r="O1174" s="43"/>
      <c r="P1174" s="186">
        <f>O1174*H1174</f>
        <v>0</v>
      </c>
      <c r="Q1174" s="186">
        <v>0</v>
      </c>
      <c r="R1174" s="186">
        <f>Q1174*H1174</f>
        <v>0</v>
      </c>
      <c r="S1174" s="186">
        <v>0</v>
      </c>
      <c r="T1174" s="187">
        <f>S1174*H1174</f>
        <v>0</v>
      </c>
      <c r="AR1174" s="25" t="s">
        <v>401</v>
      </c>
      <c r="AT1174" s="25" t="s">
        <v>757</v>
      </c>
      <c r="AU1174" s="25" t="s">
        <v>291</v>
      </c>
      <c r="AY1174" s="25" t="s">
        <v>285</v>
      </c>
      <c r="BE1174" s="188">
        <f>IF(N1174="základní",J1174,0)</f>
        <v>0</v>
      </c>
      <c r="BF1174" s="188">
        <f>IF(N1174="snížená",J1174,0)</f>
        <v>0</v>
      </c>
      <c r="BG1174" s="188">
        <f>IF(N1174="zákl. přenesená",J1174,0)</f>
        <v>0</v>
      </c>
      <c r="BH1174" s="188">
        <f>IF(N1174="sníž. přenesená",J1174,0)</f>
        <v>0</v>
      </c>
      <c r="BI1174" s="188">
        <f>IF(N1174="nulová",J1174,0)</f>
        <v>0</v>
      </c>
      <c r="BJ1174" s="25" t="s">
        <v>82</v>
      </c>
      <c r="BK1174" s="188">
        <f>ROUND(I1174*H1174,2)</f>
        <v>0</v>
      </c>
      <c r="BL1174" s="25" t="s">
        <v>337</v>
      </c>
      <c r="BM1174" s="25" t="s">
        <v>3369</v>
      </c>
    </row>
    <row r="1175" spans="2:65" s="1" customFormat="1">
      <c r="B1175" s="176"/>
      <c r="C1175" s="230" t="s">
        <v>3370</v>
      </c>
      <c r="D1175" s="230" t="s">
        <v>757</v>
      </c>
      <c r="E1175" s="231" t="s">
        <v>3371</v>
      </c>
      <c r="F1175" s="232" t="s">
        <v>3372</v>
      </c>
      <c r="G1175" s="233" t="s">
        <v>318</v>
      </c>
      <c r="H1175" s="234">
        <v>640</v>
      </c>
      <c r="I1175" s="235"/>
      <c r="J1175" s="236">
        <f>ROUND(I1175*H1175,2)</f>
        <v>0</v>
      </c>
      <c r="K1175" s="407" t="s">
        <v>5588</v>
      </c>
      <c r="L1175" s="237"/>
      <c r="M1175" s="238" t="s">
        <v>5</v>
      </c>
      <c r="N1175" s="239" t="s">
        <v>45</v>
      </c>
      <c r="O1175" s="43"/>
      <c r="P1175" s="186">
        <f>O1175*H1175</f>
        <v>0</v>
      </c>
      <c r="Q1175" s="186">
        <v>0</v>
      </c>
      <c r="R1175" s="186">
        <f>Q1175*H1175</f>
        <v>0</v>
      </c>
      <c r="S1175" s="186">
        <v>0</v>
      </c>
      <c r="T1175" s="187">
        <f>S1175*H1175</f>
        <v>0</v>
      </c>
      <c r="AR1175" s="25" t="s">
        <v>401</v>
      </c>
      <c r="AT1175" s="25" t="s">
        <v>757</v>
      </c>
      <c r="AU1175" s="25" t="s">
        <v>291</v>
      </c>
      <c r="AY1175" s="25" t="s">
        <v>285</v>
      </c>
      <c r="BE1175" s="188">
        <f>IF(N1175="základní",J1175,0)</f>
        <v>0</v>
      </c>
      <c r="BF1175" s="188">
        <f>IF(N1175="snížená",J1175,0)</f>
        <v>0</v>
      </c>
      <c r="BG1175" s="188">
        <f>IF(N1175="zákl. přenesená",J1175,0)</f>
        <v>0</v>
      </c>
      <c r="BH1175" s="188">
        <f>IF(N1175="sníž. přenesená",J1175,0)</f>
        <v>0</v>
      </c>
      <c r="BI1175" s="188">
        <f>IF(N1175="nulová",J1175,0)</f>
        <v>0</v>
      </c>
      <c r="BJ1175" s="25" t="s">
        <v>82</v>
      </c>
      <c r="BK1175" s="188">
        <f>ROUND(I1175*H1175,2)</f>
        <v>0</v>
      </c>
      <c r="BL1175" s="25" t="s">
        <v>337</v>
      </c>
      <c r="BM1175" s="25" t="s">
        <v>3373</v>
      </c>
    </row>
    <row r="1176" spans="2:65" s="1" customFormat="1">
      <c r="B1176" s="176"/>
      <c r="C1176" s="177" t="s">
        <v>3374</v>
      </c>
      <c r="D1176" s="177" t="s">
        <v>287</v>
      </c>
      <c r="E1176" s="178" t="s">
        <v>3375</v>
      </c>
      <c r="F1176" s="179" t="s">
        <v>3376</v>
      </c>
      <c r="G1176" s="180" t="s">
        <v>318</v>
      </c>
      <c r="H1176" s="181">
        <v>210</v>
      </c>
      <c r="I1176" s="182"/>
      <c r="J1176" s="183">
        <f>ROUND(I1176*H1176,2)</f>
        <v>0</v>
      </c>
      <c r="K1176" s="403" t="s">
        <v>5588</v>
      </c>
      <c r="L1176" s="42"/>
      <c r="M1176" s="184" t="s">
        <v>5</v>
      </c>
      <c r="N1176" s="185" t="s">
        <v>45</v>
      </c>
      <c r="O1176" s="43"/>
      <c r="P1176" s="186">
        <f>O1176*H1176</f>
        <v>0</v>
      </c>
      <c r="Q1176" s="186">
        <v>0</v>
      </c>
      <c r="R1176" s="186">
        <f>Q1176*H1176</f>
        <v>0</v>
      </c>
      <c r="S1176" s="186">
        <v>0</v>
      </c>
      <c r="T1176" s="187">
        <f>S1176*H1176</f>
        <v>0</v>
      </c>
      <c r="AR1176" s="25" t="s">
        <v>337</v>
      </c>
      <c r="AT1176" s="25" t="s">
        <v>287</v>
      </c>
      <c r="AU1176" s="25" t="s">
        <v>291</v>
      </c>
      <c r="AY1176" s="25" t="s">
        <v>285</v>
      </c>
      <c r="BE1176" s="188">
        <f>IF(N1176="základní",J1176,0)</f>
        <v>0</v>
      </c>
      <c r="BF1176" s="188">
        <f>IF(N1176="snížená",J1176,0)</f>
        <v>0</v>
      </c>
      <c r="BG1176" s="188">
        <f>IF(N1176="zákl. přenesená",J1176,0)</f>
        <v>0</v>
      </c>
      <c r="BH1176" s="188">
        <f>IF(N1176="sníž. přenesená",J1176,0)</f>
        <v>0</v>
      </c>
      <c r="BI1176" s="188">
        <f>IF(N1176="nulová",J1176,0)</f>
        <v>0</v>
      </c>
      <c r="BJ1176" s="25" t="s">
        <v>82</v>
      </c>
      <c r="BK1176" s="188">
        <f>ROUND(I1176*H1176,2)</f>
        <v>0</v>
      </c>
      <c r="BL1176" s="25" t="s">
        <v>337</v>
      </c>
      <c r="BM1176" s="25" t="s">
        <v>3377</v>
      </c>
    </row>
    <row r="1177" spans="2:65" s="1" customFormat="1">
      <c r="B1177" s="176"/>
      <c r="C1177" s="177" t="s">
        <v>3378</v>
      </c>
      <c r="D1177" s="177" t="s">
        <v>287</v>
      </c>
      <c r="E1177" s="178" t="s">
        <v>3379</v>
      </c>
      <c r="F1177" s="179" t="s">
        <v>3380</v>
      </c>
      <c r="G1177" s="180" t="s">
        <v>318</v>
      </c>
      <c r="H1177" s="181">
        <v>640</v>
      </c>
      <c r="I1177" s="182"/>
      <c r="J1177" s="183">
        <f>ROUND(I1177*H1177,2)</f>
        <v>0</v>
      </c>
      <c r="K1177" s="403" t="s">
        <v>5588</v>
      </c>
      <c r="L1177" s="42"/>
      <c r="M1177" s="184" t="s">
        <v>5</v>
      </c>
      <c r="N1177" s="185" t="s">
        <v>45</v>
      </c>
      <c r="O1177" s="43"/>
      <c r="P1177" s="186">
        <f>O1177*H1177</f>
        <v>0</v>
      </c>
      <c r="Q1177" s="186">
        <v>0</v>
      </c>
      <c r="R1177" s="186">
        <f>Q1177*H1177</f>
        <v>0</v>
      </c>
      <c r="S1177" s="186">
        <v>0</v>
      </c>
      <c r="T1177" s="187">
        <f>S1177*H1177</f>
        <v>0</v>
      </c>
      <c r="AR1177" s="25" t="s">
        <v>337</v>
      </c>
      <c r="AT1177" s="25" t="s">
        <v>287</v>
      </c>
      <c r="AU1177" s="25" t="s">
        <v>291</v>
      </c>
      <c r="AY1177" s="25" t="s">
        <v>285</v>
      </c>
      <c r="BE1177" s="188">
        <f>IF(N1177="základní",J1177,0)</f>
        <v>0</v>
      </c>
      <c r="BF1177" s="188">
        <f>IF(N1177="snížená",J1177,0)</f>
        <v>0</v>
      </c>
      <c r="BG1177" s="188">
        <f>IF(N1177="zákl. přenesená",J1177,0)</f>
        <v>0</v>
      </c>
      <c r="BH1177" s="188">
        <f>IF(N1177="sníž. přenesená",J1177,0)</f>
        <v>0</v>
      </c>
      <c r="BI1177" s="188">
        <f>IF(N1177="nulová",J1177,0)</f>
        <v>0</v>
      </c>
      <c r="BJ1177" s="25" t="s">
        <v>82</v>
      </c>
      <c r="BK1177" s="188">
        <f>ROUND(I1177*H1177,2)</f>
        <v>0</v>
      </c>
      <c r="BL1177" s="25" t="s">
        <v>337</v>
      </c>
      <c r="BM1177" s="25" t="s">
        <v>3381</v>
      </c>
    </row>
    <row r="1178" spans="2:65" s="15" customFormat="1">
      <c r="B1178" s="245"/>
      <c r="D1178" s="246" t="s">
        <v>73</v>
      </c>
      <c r="E1178" s="246" t="s">
        <v>3382</v>
      </c>
      <c r="F1178" s="246" t="s">
        <v>2985</v>
      </c>
      <c r="I1178" s="247"/>
      <c r="J1178" s="248">
        <f>BK1178</f>
        <v>0</v>
      </c>
      <c r="K1178" s="410" t="s">
        <v>121</v>
      </c>
      <c r="L1178" s="245"/>
      <c r="M1178" s="249"/>
      <c r="N1178" s="250"/>
      <c r="O1178" s="250"/>
      <c r="P1178" s="251">
        <f>SUM(P1179:P1182)</f>
        <v>0</v>
      </c>
      <c r="Q1178" s="250"/>
      <c r="R1178" s="251">
        <f>SUM(R1179:R1182)</f>
        <v>0</v>
      </c>
      <c r="S1178" s="250"/>
      <c r="T1178" s="252">
        <f>SUM(T1179:T1182)</f>
        <v>0</v>
      </c>
      <c r="AR1178" s="253" t="s">
        <v>84</v>
      </c>
      <c r="AT1178" s="254" t="s">
        <v>73</v>
      </c>
      <c r="AU1178" s="254" t="s">
        <v>142</v>
      </c>
      <c r="AY1178" s="253" t="s">
        <v>285</v>
      </c>
      <c r="BK1178" s="255">
        <f>SUM(BK1179:BK1182)</f>
        <v>0</v>
      </c>
    </row>
    <row r="1179" spans="2:65" s="1" customFormat="1">
      <c r="B1179" s="176"/>
      <c r="C1179" s="177" t="s">
        <v>3383</v>
      </c>
      <c r="D1179" s="177" t="s">
        <v>287</v>
      </c>
      <c r="E1179" s="178" t="s">
        <v>3384</v>
      </c>
      <c r="F1179" s="179" t="s">
        <v>2988</v>
      </c>
      <c r="G1179" s="180" t="s">
        <v>1222</v>
      </c>
      <c r="H1179" s="181">
        <v>8</v>
      </c>
      <c r="I1179" s="182"/>
      <c r="J1179" s="183">
        <f>ROUND(I1179*H1179,2)</f>
        <v>0</v>
      </c>
      <c r="K1179" s="403" t="s">
        <v>5588</v>
      </c>
      <c r="L1179" s="42"/>
      <c r="M1179" s="184" t="s">
        <v>5</v>
      </c>
      <c r="N1179" s="185" t="s">
        <v>45</v>
      </c>
      <c r="O1179" s="43"/>
      <c r="P1179" s="186">
        <f>O1179*H1179</f>
        <v>0</v>
      </c>
      <c r="Q1179" s="186">
        <v>0</v>
      </c>
      <c r="R1179" s="186">
        <f>Q1179*H1179</f>
        <v>0</v>
      </c>
      <c r="S1179" s="186">
        <v>0</v>
      </c>
      <c r="T1179" s="187">
        <f>S1179*H1179</f>
        <v>0</v>
      </c>
      <c r="AR1179" s="25" t="s">
        <v>337</v>
      </c>
      <c r="AT1179" s="25" t="s">
        <v>287</v>
      </c>
      <c r="AU1179" s="25" t="s">
        <v>291</v>
      </c>
      <c r="AY1179" s="25" t="s">
        <v>285</v>
      </c>
      <c r="BE1179" s="188">
        <f>IF(N1179="základní",J1179,0)</f>
        <v>0</v>
      </c>
      <c r="BF1179" s="188">
        <f>IF(N1179="snížená",J1179,0)</f>
        <v>0</v>
      </c>
      <c r="BG1179" s="188">
        <f>IF(N1179="zákl. přenesená",J1179,0)</f>
        <v>0</v>
      </c>
      <c r="BH1179" s="188">
        <f>IF(N1179="sníž. přenesená",J1179,0)</f>
        <v>0</v>
      </c>
      <c r="BI1179" s="188">
        <f>IF(N1179="nulová",J1179,0)</f>
        <v>0</v>
      </c>
      <c r="BJ1179" s="25" t="s">
        <v>82</v>
      </c>
      <c r="BK1179" s="188">
        <f>ROUND(I1179*H1179,2)</f>
        <v>0</v>
      </c>
      <c r="BL1179" s="25" t="s">
        <v>337</v>
      </c>
      <c r="BM1179" s="25" t="s">
        <v>3385</v>
      </c>
    </row>
    <row r="1180" spans="2:65" s="1" customFormat="1">
      <c r="B1180" s="176"/>
      <c r="C1180" s="177" t="s">
        <v>3386</v>
      </c>
      <c r="D1180" s="177" t="s">
        <v>287</v>
      </c>
      <c r="E1180" s="178" t="s">
        <v>3387</v>
      </c>
      <c r="F1180" s="179" t="s">
        <v>2992</v>
      </c>
      <c r="G1180" s="180" t="s">
        <v>1222</v>
      </c>
      <c r="H1180" s="181">
        <v>8</v>
      </c>
      <c r="I1180" s="182"/>
      <c r="J1180" s="183">
        <f>ROUND(I1180*H1180,2)</f>
        <v>0</v>
      </c>
      <c r="K1180" s="403" t="s">
        <v>5588</v>
      </c>
      <c r="L1180" s="42"/>
      <c r="M1180" s="184" t="s">
        <v>5</v>
      </c>
      <c r="N1180" s="185" t="s">
        <v>45</v>
      </c>
      <c r="O1180" s="43"/>
      <c r="P1180" s="186">
        <f>O1180*H1180</f>
        <v>0</v>
      </c>
      <c r="Q1180" s="186">
        <v>0</v>
      </c>
      <c r="R1180" s="186">
        <f>Q1180*H1180</f>
        <v>0</v>
      </c>
      <c r="S1180" s="186">
        <v>0</v>
      </c>
      <c r="T1180" s="187">
        <f>S1180*H1180</f>
        <v>0</v>
      </c>
      <c r="AR1180" s="25" t="s">
        <v>337</v>
      </c>
      <c r="AT1180" s="25" t="s">
        <v>287</v>
      </c>
      <c r="AU1180" s="25" t="s">
        <v>291</v>
      </c>
      <c r="AY1180" s="25" t="s">
        <v>285</v>
      </c>
      <c r="BE1180" s="188">
        <f>IF(N1180="základní",J1180,0)</f>
        <v>0</v>
      </c>
      <c r="BF1180" s="188">
        <f>IF(N1180="snížená",J1180,0)</f>
        <v>0</v>
      </c>
      <c r="BG1180" s="188">
        <f>IF(N1180="zákl. přenesená",J1180,0)</f>
        <v>0</v>
      </c>
      <c r="BH1180" s="188">
        <f>IF(N1180="sníž. přenesená",J1180,0)</f>
        <v>0</v>
      </c>
      <c r="BI1180" s="188">
        <f>IF(N1180="nulová",J1180,0)</f>
        <v>0</v>
      </c>
      <c r="BJ1180" s="25" t="s">
        <v>82</v>
      </c>
      <c r="BK1180" s="188">
        <f>ROUND(I1180*H1180,2)</f>
        <v>0</v>
      </c>
      <c r="BL1180" s="25" t="s">
        <v>337</v>
      </c>
      <c r="BM1180" s="25" t="s">
        <v>3388</v>
      </c>
    </row>
    <row r="1181" spans="2:65" s="1" customFormat="1">
      <c r="B1181" s="176"/>
      <c r="C1181" s="177" t="s">
        <v>3389</v>
      </c>
      <c r="D1181" s="177" t="s">
        <v>287</v>
      </c>
      <c r="E1181" s="178" t="s">
        <v>3390</v>
      </c>
      <c r="F1181" s="179" t="s">
        <v>3244</v>
      </c>
      <c r="G1181" s="180" t="s">
        <v>1222</v>
      </c>
      <c r="H1181" s="181">
        <v>12</v>
      </c>
      <c r="I1181" s="182"/>
      <c r="J1181" s="183">
        <f>ROUND(I1181*H1181,2)</f>
        <v>0</v>
      </c>
      <c r="K1181" s="403" t="s">
        <v>5588</v>
      </c>
      <c r="L1181" s="42"/>
      <c r="M1181" s="184" t="s">
        <v>5</v>
      </c>
      <c r="N1181" s="185" t="s">
        <v>45</v>
      </c>
      <c r="O1181" s="43"/>
      <c r="P1181" s="186">
        <f>O1181*H1181</f>
        <v>0</v>
      </c>
      <c r="Q1181" s="186">
        <v>0</v>
      </c>
      <c r="R1181" s="186">
        <f>Q1181*H1181</f>
        <v>0</v>
      </c>
      <c r="S1181" s="186">
        <v>0</v>
      </c>
      <c r="T1181" s="187">
        <f>S1181*H1181</f>
        <v>0</v>
      </c>
      <c r="AR1181" s="25" t="s">
        <v>337</v>
      </c>
      <c r="AT1181" s="25" t="s">
        <v>287</v>
      </c>
      <c r="AU1181" s="25" t="s">
        <v>291</v>
      </c>
      <c r="AY1181" s="25" t="s">
        <v>285</v>
      </c>
      <c r="BE1181" s="188">
        <f>IF(N1181="základní",J1181,0)</f>
        <v>0</v>
      </c>
      <c r="BF1181" s="188">
        <f>IF(N1181="snížená",J1181,0)</f>
        <v>0</v>
      </c>
      <c r="BG1181" s="188">
        <f>IF(N1181="zákl. přenesená",J1181,0)</f>
        <v>0</v>
      </c>
      <c r="BH1181" s="188">
        <f>IF(N1181="sníž. přenesená",J1181,0)</f>
        <v>0</v>
      </c>
      <c r="BI1181" s="188">
        <f>IF(N1181="nulová",J1181,0)</f>
        <v>0</v>
      </c>
      <c r="BJ1181" s="25" t="s">
        <v>82</v>
      </c>
      <c r="BK1181" s="188">
        <f>ROUND(I1181*H1181,2)</f>
        <v>0</v>
      </c>
      <c r="BL1181" s="25" t="s">
        <v>337</v>
      </c>
      <c r="BM1181" s="25" t="s">
        <v>3391</v>
      </c>
    </row>
    <row r="1182" spans="2:65" s="1" customFormat="1">
      <c r="B1182" s="176"/>
      <c r="C1182" s="177" t="s">
        <v>3392</v>
      </c>
      <c r="D1182" s="177" t="s">
        <v>287</v>
      </c>
      <c r="E1182" s="178" t="s">
        <v>3393</v>
      </c>
      <c r="F1182" s="179" t="s">
        <v>3248</v>
      </c>
      <c r="G1182" s="180" t="s">
        <v>1222</v>
      </c>
      <c r="H1182" s="181">
        <v>8</v>
      </c>
      <c r="I1182" s="182"/>
      <c r="J1182" s="183">
        <f>ROUND(I1182*H1182,2)</f>
        <v>0</v>
      </c>
      <c r="K1182" s="403" t="s">
        <v>5588</v>
      </c>
      <c r="L1182" s="42"/>
      <c r="M1182" s="184" t="s">
        <v>5</v>
      </c>
      <c r="N1182" s="185" t="s">
        <v>45</v>
      </c>
      <c r="O1182" s="43"/>
      <c r="P1182" s="186">
        <f>O1182*H1182</f>
        <v>0</v>
      </c>
      <c r="Q1182" s="186">
        <v>0</v>
      </c>
      <c r="R1182" s="186">
        <f>Q1182*H1182</f>
        <v>0</v>
      </c>
      <c r="S1182" s="186">
        <v>0</v>
      </c>
      <c r="T1182" s="187">
        <f>S1182*H1182</f>
        <v>0</v>
      </c>
      <c r="AR1182" s="25" t="s">
        <v>337</v>
      </c>
      <c r="AT1182" s="25" t="s">
        <v>287</v>
      </c>
      <c r="AU1182" s="25" t="s">
        <v>291</v>
      </c>
      <c r="AY1182" s="25" t="s">
        <v>285</v>
      </c>
      <c r="BE1182" s="188">
        <f>IF(N1182="základní",J1182,0)</f>
        <v>0</v>
      </c>
      <c r="BF1182" s="188">
        <f>IF(N1182="snížená",J1182,0)</f>
        <v>0</v>
      </c>
      <c r="BG1182" s="188">
        <f>IF(N1182="zákl. přenesená",J1182,0)</f>
        <v>0</v>
      </c>
      <c r="BH1182" s="188">
        <f>IF(N1182="sníž. přenesená",J1182,0)</f>
        <v>0</v>
      </c>
      <c r="BI1182" s="188">
        <f>IF(N1182="nulová",J1182,0)</f>
        <v>0</v>
      </c>
      <c r="BJ1182" s="25" t="s">
        <v>82</v>
      </c>
      <c r="BK1182" s="188">
        <f>ROUND(I1182*H1182,2)</f>
        <v>0</v>
      </c>
      <c r="BL1182" s="25" t="s">
        <v>337</v>
      </c>
      <c r="BM1182" s="25" t="s">
        <v>3394</v>
      </c>
    </row>
    <row r="1183" spans="2:65" s="10" customFormat="1" ht="14.4">
      <c r="B1183" s="162"/>
      <c r="D1183" s="163" t="s">
        <v>73</v>
      </c>
      <c r="E1183" s="240" t="s">
        <v>3395</v>
      </c>
      <c r="F1183" s="240" t="s">
        <v>3396</v>
      </c>
      <c r="I1183" s="165"/>
      <c r="J1183" s="241">
        <f>BK1183</f>
        <v>0</v>
      </c>
      <c r="K1183" s="401"/>
      <c r="L1183" s="162"/>
      <c r="M1183" s="167"/>
      <c r="N1183" s="168"/>
      <c r="O1183" s="168"/>
      <c r="P1183" s="169">
        <f>P1184+P1209+P1214</f>
        <v>0</v>
      </c>
      <c r="Q1183" s="168"/>
      <c r="R1183" s="169">
        <f>R1184+R1209+R1214</f>
        <v>0</v>
      </c>
      <c r="S1183" s="168"/>
      <c r="T1183" s="170">
        <f>T1184+T1209+T1214</f>
        <v>0</v>
      </c>
      <c r="AR1183" s="163" t="s">
        <v>84</v>
      </c>
      <c r="AT1183" s="171" t="s">
        <v>73</v>
      </c>
      <c r="AU1183" s="171" t="s">
        <v>84</v>
      </c>
      <c r="AY1183" s="163" t="s">
        <v>285</v>
      </c>
      <c r="BK1183" s="172">
        <f>BK1184+BK1209+BK1214</f>
        <v>0</v>
      </c>
    </row>
    <row r="1184" spans="2:65" s="15" customFormat="1">
      <c r="B1184" s="245"/>
      <c r="D1184" s="246" t="s">
        <v>73</v>
      </c>
      <c r="E1184" s="246" t="s">
        <v>3397</v>
      </c>
      <c r="F1184" s="246" t="s">
        <v>3398</v>
      </c>
      <c r="I1184" s="247"/>
      <c r="J1184" s="248">
        <f>BK1184</f>
        <v>0</v>
      </c>
      <c r="K1184" s="410"/>
      <c r="L1184" s="245"/>
      <c r="M1184" s="249"/>
      <c r="N1184" s="250"/>
      <c r="O1184" s="250"/>
      <c r="P1184" s="251">
        <f>SUM(P1185:P1208)</f>
        <v>0</v>
      </c>
      <c r="Q1184" s="250"/>
      <c r="R1184" s="251">
        <f>SUM(R1185:R1208)</f>
        <v>0</v>
      </c>
      <c r="S1184" s="250"/>
      <c r="T1184" s="252">
        <f>SUM(T1185:T1208)</f>
        <v>0</v>
      </c>
      <c r="AR1184" s="253" t="s">
        <v>84</v>
      </c>
      <c r="AT1184" s="254" t="s">
        <v>73</v>
      </c>
      <c r="AU1184" s="254" t="s">
        <v>142</v>
      </c>
      <c r="AY1184" s="253" t="s">
        <v>285</v>
      </c>
      <c r="BK1184" s="255">
        <f>SUM(BK1185:BK1208)</f>
        <v>0</v>
      </c>
    </row>
    <row r="1185" spans="2:65" s="1" customFormat="1" ht="60">
      <c r="B1185" s="176"/>
      <c r="C1185" s="230" t="s">
        <v>3399</v>
      </c>
      <c r="D1185" s="230" t="s">
        <v>757</v>
      </c>
      <c r="E1185" s="231" t="s">
        <v>3400</v>
      </c>
      <c r="F1185" s="232" t="s">
        <v>3401</v>
      </c>
      <c r="G1185" s="233" t="s">
        <v>494</v>
      </c>
      <c r="H1185" s="234">
        <v>7</v>
      </c>
      <c r="I1185" s="235"/>
      <c r="J1185" s="236">
        <f t="shared" ref="J1185:J1208" si="400">ROUND(I1185*H1185,2)</f>
        <v>0</v>
      </c>
      <c r="K1185" s="407" t="s">
        <v>5588</v>
      </c>
      <c r="L1185" s="237"/>
      <c r="M1185" s="238" t="s">
        <v>5</v>
      </c>
      <c r="N1185" s="239" t="s">
        <v>45</v>
      </c>
      <c r="O1185" s="43"/>
      <c r="P1185" s="186">
        <f t="shared" ref="P1185:P1208" si="401">O1185*H1185</f>
        <v>0</v>
      </c>
      <c r="Q1185" s="186">
        <v>0</v>
      </c>
      <c r="R1185" s="186">
        <f t="shared" ref="R1185:R1208" si="402">Q1185*H1185</f>
        <v>0</v>
      </c>
      <c r="S1185" s="186">
        <v>0</v>
      </c>
      <c r="T1185" s="187">
        <f t="shared" ref="T1185:T1208" si="403">S1185*H1185</f>
        <v>0</v>
      </c>
      <c r="AR1185" s="25" t="s">
        <v>401</v>
      </c>
      <c r="AT1185" s="25" t="s">
        <v>757</v>
      </c>
      <c r="AU1185" s="25" t="s">
        <v>291</v>
      </c>
      <c r="AY1185" s="25" t="s">
        <v>285</v>
      </c>
      <c r="BE1185" s="188">
        <f t="shared" ref="BE1185:BE1208" si="404">IF(N1185="základní",J1185,0)</f>
        <v>0</v>
      </c>
      <c r="BF1185" s="188">
        <f t="shared" ref="BF1185:BF1208" si="405">IF(N1185="snížená",J1185,0)</f>
        <v>0</v>
      </c>
      <c r="BG1185" s="188">
        <f t="shared" ref="BG1185:BG1208" si="406">IF(N1185="zákl. přenesená",J1185,0)</f>
        <v>0</v>
      </c>
      <c r="BH1185" s="188">
        <f t="shared" ref="BH1185:BH1208" si="407">IF(N1185="sníž. přenesená",J1185,0)</f>
        <v>0</v>
      </c>
      <c r="BI1185" s="188">
        <f t="shared" ref="BI1185:BI1208" si="408">IF(N1185="nulová",J1185,0)</f>
        <v>0</v>
      </c>
      <c r="BJ1185" s="25" t="s">
        <v>82</v>
      </c>
      <c r="BK1185" s="188">
        <f t="shared" ref="BK1185:BK1208" si="409">ROUND(I1185*H1185,2)</f>
        <v>0</v>
      </c>
      <c r="BL1185" s="25" t="s">
        <v>337</v>
      </c>
      <c r="BM1185" s="25" t="s">
        <v>3402</v>
      </c>
    </row>
    <row r="1186" spans="2:65" s="1" customFormat="1" ht="60">
      <c r="B1186" s="176"/>
      <c r="C1186" s="230" t="s">
        <v>3403</v>
      </c>
      <c r="D1186" s="230" t="s">
        <v>757</v>
      </c>
      <c r="E1186" s="231" t="s">
        <v>3404</v>
      </c>
      <c r="F1186" s="232" t="s">
        <v>3405</v>
      </c>
      <c r="G1186" s="233" t="s">
        <v>494</v>
      </c>
      <c r="H1186" s="234">
        <v>9</v>
      </c>
      <c r="I1186" s="235"/>
      <c r="J1186" s="236">
        <f t="shared" si="400"/>
        <v>0</v>
      </c>
      <c r="K1186" s="407" t="s">
        <v>5588</v>
      </c>
      <c r="L1186" s="237"/>
      <c r="M1186" s="238" t="s">
        <v>5</v>
      </c>
      <c r="N1186" s="239" t="s">
        <v>45</v>
      </c>
      <c r="O1186" s="43"/>
      <c r="P1186" s="186">
        <f t="shared" si="401"/>
        <v>0</v>
      </c>
      <c r="Q1186" s="186">
        <v>0</v>
      </c>
      <c r="R1186" s="186">
        <f t="shared" si="402"/>
        <v>0</v>
      </c>
      <c r="S1186" s="186">
        <v>0</v>
      </c>
      <c r="T1186" s="187">
        <f t="shared" si="403"/>
        <v>0</v>
      </c>
      <c r="AR1186" s="25" t="s">
        <v>401</v>
      </c>
      <c r="AT1186" s="25" t="s">
        <v>757</v>
      </c>
      <c r="AU1186" s="25" t="s">
        <v>291</v>
      </c>
      <c r="AY1186" s="25" t="s">
        <v>285</v>
      </c>
      <c r="BE1186" s="188">
        <f t="shared" si="404"/>
        <v>0</v>
      </c>
      <c r="BF1186" s="188">
        <f t="shared" si="405"/>
        <v>0</v>
      </c>
      <c r="BG1186" s="188">
        <f t="shared" si="406"/>
        <v>0</v>
      </c>
      <c r="BH1186" s="188">
        <f t="shared" si="407"/>
        <v>0</v>
      </c>
      <c r="BI1186" s="188">
        <f t="shared" si="408"/>
        <v>0</v>
      </c>
      <c r="BJ1186" s="25" t="s">
        <v>82</v>
      </c>
      <c r="BK1186" s="188">
        <f t="shared" si="409"/>
        <v>0</v>
      </c>
      <c r="BL1186" s="25" t="s">
        <v>337</v>
      </c>
      <c r="BM1186" s="25" t="s">
        <v>3406</v>
      </c>
    </row>
    <row r="1187" spans="2:65" s="1" customFormat="1" ht="36">
      <c r="B1187" s="176"/>
      <c r="C1187" s="230" t="s">
        <v>3407</v>
      </c>
      <c r="D1187" s="230" t="s">
        <v>757</v>
      </c>
      <c r="E1187" s="231" t="s">
        <v>3408</v>
      </c>
      <c r="F1187" s="232" t="s">
        <v>3409</v>
      </c>
      <c r="G1187" s="233" t="s">
        <v>494</v>
      </c>
      <c r="H1187" s="234">
        <v>1</v>
      </c>
      <c r="I1187" s="235"/>
      <c r="J1187" s="236">
        <f t="shared" si="400"/>
        <v>0</v>
      </c>
      <c r="K1187" s="407" t="s">
        <v>5588</v>
      </c>
      <c r="L1187" s="237"/>
      <c r="M1187" s="238" t="s">
        <v>5</v>
      </c>
      <c r="N1187" s="239" t="s">
        <v>45</v>
      </c>
      <c r="O1187" s="43"/>
      <c r="P1187" s="186">
        <f t="shared" si="401"/>
        <v>0</v>
      </c>
      <c r="Q1187" s="186">
        <v>0</v>
      </c>
      <c r="R1187" s="186">
        <f t="shared" si="402"/>
        <v>0</v>
      </c>
      <c r="S1187" s="186">
        <v>0</v>
      </c>
      <c r="T1187" s="187">
        <f t="shared" si="403"/>
        <v>0</v>
      </c>
      <c r="AR1187" s="25" t="s">
        <v>401</v>
      </c>
      <c r="AT1187" s="25" t="s">
        <v>757</v>
      </c>
      <c r="AU1187" s="25" t="s">
        <v>291</v>
      </c>
      <c r="AY1187" s="25" t="s">
        <v>285</v>
      </c>
      <c r="BE1187" s="188">
        <f t="shared" si="404"/>
        <v>0</v>
      </c>
      <c r="BF1187" s="188">
        <f t="shared" si="405"/>
        <v>0</v>
      </c>
      <c r="BG1187" s="188">
        <f t="shared" si="406"/>
        <v>0</v>
      </c>
      <c r="BH1187" s="188">
        <f t="shared" si="407"/>
        <v>0</v>
      </c>
      <c r="BI1187" s="188">
        <f t="shared" si="408"/>
        <v>0</v>
      </c>
      <c r="BJ1187" s="25" t="s">
        <v>82</v>
      </c>
      <c r="BK1187" s="188">
        <f t="shared" si="409"/>
        <v>0</v>
      </c>
      <c r="BL1187" s="25" t="s">
        <v>337</v>
      </c>
      <c r="BM1187" s="25" t="s">
        <v>3410</v>
      </c>
    </row>
    <row r="1188" spans="2:65" s="1" customFormat="1">
      <c r="B1188" s="176"/>
      <c r="C1188" s="230" t="s">
        <v>3411</v>
      </c>
      <c r="D1188" s="230" t="s">
        <v>757</v>
      </c>
      <c r="E1188" s="231" t="s">
        <v>3412</v>
      </c>
      <c r="F1188" s="232" t="s">
        <v>3413</v>
      </c>
      <c r="G1188" s="233" t="s">
        <v>494</v>
      </c>
      <c r="H1188" s="234">
        <v>1</v>
      </c>
      <c r="I1188" s="235"/>
      <c r="J1188" s="236">
        <f t="shared" si="400"/>
        <v>0</v>
      </c>
      <c r="K1188" s="407" t="s">
        <v>5588</v>
      </c>
      <c r="L1188" s="237"/>
      <c r="M1188" s="238" t="s">
        <v>5</v>
      </c>
      <c r="N1188" s="239" t="s">
        <v>45</v>
      </c>
      <c r="O1188" s="43"/>
      <c r="P1188" s="186">
        <f t="shared" si="401"/>
        <v>0</v>
      </c>
      <c r="Q1188" s="186">
        <v>0</v>
      </c>
      <c r="R1188" s="186">
        <f t="shared" si="402"/>
        <v>0</v>
      </c>
      <c r="S1188" s="186">
        <v>0</v>
      </c>
      <c r="T1188" s="187">
        <f t="shared" si="403"/>
        <v>0</v>
      </c>
      <c r="AR1188" s="25" t="s">
        <v>401</v>
      </c>
      <c r="AT1188" s="25" t="s">
        <v>757</v>
      </c>
      <c r="AU1188" s="25" t="s">
        <v>291</v>
      </c>
      <c r="AY1188" s="25" t="s">
        <v>285</v>
      </c>
      <c r="BE1188" s="188">
        <f t="shared" si="404"/>
        <v>0</v>
      </c>
      <c r="BF1188" s="188">
        <f t="shared" si="405"/>
        <v>0</v>
      </c>
      <c r="BG1188" s="188">
        <f t="shared" si="406"/>
        <v>0</v>
      </c>
      <c r="BH1188" s="188">
        <f t="shared" si="407"/>
        <v>0</v>
      </c>
      <c r="BI1188" s="188">
        <f t="shared" si="408"/>
        <v>0</v>
      </c>
      <c r="BJ1188" s="25" t="s">
        <v>82</v>
      </c>
      <c r="BK1188" s="188">
        <f t="shared" si="409"/>
        <v>0</v>
      </c>
      <c r="BL1188" s="25" t="s">
        <v>337</v>
      </c>
      <c r="BM1188" s="25" t="s">
        <v>3414</v>
      </c>
    </row>
    <row r="1189" spans="2:65" s="1" customFormat="1">
      <c r="B1189" s="176"/>
      <c r="C1189" s="230" t="s">
        <v>3415</v>
      </c>
      <c r="D1189" s="230" t="s">
        <v>757</v>
      </c>
      <c r="E1189" s="231" t="s">
        <v>3416</v>
      </c>
      <c r="F1189" s="232" t="s">
        <v>3105</v>
      </c>
      <c r="G1189" s="233" t="s">
        <v>494</v>
      </c>
      <c r="H1189" s="234">
        <v>20</v>
      </c>
      <c r="I1189" s="235"/>
      <c r="J1189" s="236">
        <f t="shared" si="400"/>
        <v>0</v>
      </c>
      <c r="K1189" s="407" t="s">
        <v>5588</v>
      </c>
      <c r="L1189" s="237"/>
      <c r="M1189" s="238" t="s">
        <v>5</v>
      </c>
      <c r="N1189" s="239" t="s">
        <v>45</v>
      </c>
      <c r="O1189" s="43"/>
      <c r="P1189" s="186">
        <f t="shared" si="401"/>
        <v>0</v>
      </c>
      <c r="Q1189" s="186">
        <v>0</v>
      </c>
      <c r="R1189" s="186">
        <f t="shared" si="402"/>
        <v>0</v>
      </c>
      <c r="S1189" s="186">
        <v>0</v>
      </c>
      <c r="T1189" s="187">
        <f t="shared" si="403"/>
        <v>0</v>
      </c>
      <c r="AR1189" s="25" t="s">
        <v>401</v>
      </c>
      <c r="AT1189" s="25" t="s">
        <v>757</v>
      </c>
      <c r="AU1189" s="25" t="s">
        <v>291</v>
      </c>
      <c r="AY1189" s="25" t="s">
        <v>285</v>
      </c>
      <c r="BE1189" s="188">
        <f t="shared" si="404"/>
        <v>0</v>
      </c>
      <c r="BF1189" s="188">
        <f t="shared" si="405"/>
        <v>0</v>
      </c>
      <c r="BG1189" s="188">
        <f t="shared" si="406"/>
        <v>0</v>
      </c>
      <c r="BH1189" s="188">
        <f t="shared" si="407"/>
        <v>0</v>
      </c>
      <c r="BI1189" s="188">
        <f t="shared" si="408"/>
        <v>0</v>
      </c>
      <c r="BJ1189" s="25" t="s">
        <v>82</v>
      </c>
      <c r="BK1189" s="188">
        <f t="shared" si="409"/>
        <v>0</v>
      </c>
      <c r="BL1189" s="25" t="s">
        <v>337</v>
      </c>
      <c r="BM1189" s="25" t="s">
        <v>3417</v>
      </c>
    </row>
    <row r="1190" spans="2:65" s="1" customFormat="1">
      <c r="B1190" s="176"/>
      <c r="C1190" s="230" t="s">
        <v>3418</v>
      </c>
      <c r="D1190" s="230" t="s">
        <v>757</v>
      </c>
      <c r="E1190" s="231" t="s">
        <v>3419</v>
      </c>
      <c r="F1190" s="232" t="s">
        <v>3420</v>
      </c>
      <c r="G1190" s="233" t="s">
        <v>494</v>
      </c>
      <c r="H1190" s="234">
        <v>1</v>
      </c>
      <c r="I1190" s="235"/>
      <c r="J1190" s="236">
        <f t="shared" si="400"/>
        <v>0</v>
      </c>
      <c r="K1190" s="407" t="s">
        <v>5588</v>
      </c>
      <c r="L1190" s="237"/>
      <c r="M1190" s="238" t="s">
        <v>5</v>
      </c>
      <c r="N1190" s="239" t="s">
        <v>45</v>
      </c>
      <c r="O1190" s="43"/>
      <c r="P1190" s="186">
        <f t="shared" si="401"/>
        <v>0</v>
      </c>
      <c r="Q1190" s="186">
        <v>0</v>
      </c>
      <c r="R1190" s="186">
        <f t="shared" si="402"/>
        <v>0</v>
      </c>
      <c r="S1190" s="186">
        <v>0</v>
      </c>
      <c r="T1190" s="187">
        <f t="shared" si="403"/>
        <v>0</v>
      </c>
      <c r="AR1190" s="25" t="s">
        <v>401</v>
      </c>
      <c r="AT1190" s="25" t="s">
        <v>757</v>
      </c>
      <c r="AU1190" s="25" t="s">
        <v>291</v>
      </c>
      <c r="AY1190" s="25" t="s">
        <v>285</v>
      </c>
      <c r="BE1190" s="188">
        <f t="shared" si="404"/>
        <v>0</v>
      </c>
      <c r="BF1190" s="188">
        <f t="shared" si="405"/>
        <v>0</v>
      </c>
      <c r="BG1190" s="188">
        <f t="shared" si="406"/>
        <v>0</v>
      </c>
      <c r="BH1190" s="188">
        <f t="shared" si="407"/>
        <v>0</v>
      </c>
      <c r="BI1190" s="188">
        <f t="shared" si="408"/>
        <v>0</v>
      </c>
      <c r="BJ1190" s="25" t="s">
        <v>82</v>
      </c>
      <c r="BK1190" s="188">
        <f t="shared" si="409"/>
        <v>0</v>
      </c>
      <c r="BL1190" s="25" t="s">
        <v>337</v>
      </c>
      <c r="BM1190" s="25" t="s">
        <v>3421</v>
      </c>
    </row>
    <row r="1191" spans="2:65" s="1" customFormat="1">
      <c r="B1191" s="176"/>
      <c r="C1191" s="230" t="s">
        <v>3422</v>
      </c>
      <c r="D1191" s="230" t="s">
        <v>757</v>
      </c>
      <c r="E1191" s="231" t="s">
        <v>3423</v>
      </c>
      <c r="F1191" s="232" t="s">
        <v>3424</v>
      </c>
      <c r="G1191" s="233" t="s">
        <v>494</v>
      </c>
      <c r="H1191" s="234">
        <v>1</v>
      </c>
      <c r="I1191" s="235"/>
      <c r="J1191" s="236">
        <f t="shared" si="400"/>
        <v>0</v>
      </c>
      <c r="K1191" s="407" t="s">
        <v>5588</v>
      </c>
      <c r="L1191" s="237"/>
      <c r="M1191" s="238" t="s">
        <v>5</v>
      </c>
      <c r="N1191" s="239" t="s">
        <v>45</v>
      </c>
      <c r="O1191" s="43"/>
      <c r="P1191" s="186">
        <f t="shared" si="401"/>
        <v>0</v>
      </c>
      <c r="Q1191" s="186">
        <v>0</v>
      </c>
      <c r="R1191" s="186">
        <f t="shared" si="402"/>
        <v>0</v>
      </c>
      <c r="S1191" s="186">
        <v>0</v>
      </c>
      <c r="T1191" s="187">
        <f t="shared" si="403"/>
        <v>0</v>
      </c>
      <c r="AR1191" s="25" t="s">
        <v>401</v>
      </c>
      <c r="AT1191" s="25" t="s">
        <v>757</v>
      </c>
      <c r="AU1191" s="25" t="s">
        <v>291</v>
      </c>
      <c r="AY1191" s="25" t="s">
        <v>285</v>
      </c>
      <c r="BE1191" s="188">
        <f t="shared" si="404"/>
        <v>0</v>
      </c>
      <c r="BF1191" s="188">
        <f t="shared" si="405"/>
        <v>0</v>
      </c>
      <c r="BG1191" s="188">
        <f t="shared" si="406"/>
        <v>0</v>
      </c>
      <c r="BH1191" s="188">
        <f t="shared" si="407"/>
        <v>0</v>
      </c>
      <c r="BI1191" s="188">
        <f t="shared" si="408"/>
        <v>0</v>
      </c>
      <c r="BJ1191" s="25" t="s">
        <v>82</v>
      </c>
      <c r="BK1191" s="188">
        <f t="shared" si="409"/>
        <v>0</v>
      </c>
      <c r="BL1191" s="25" t="s">
        <v>337</v>
      </c>
      <c r="BM1191" s="25" t="s">
        <v>3425</v>
      </c>
    </row>
    <row r="1192" spans="2:65" s="1" customFormat="1">
      <c r="B1192" s="176"/>
      <c r="C1192" s="230" t="s">
        <v>3426</v>
      </c>
      <c r="D1192" s="230" t="s">
        <v>757</v>
      </c>
      <c r="E1192" s="231" t="s">
        <v>3427</v>
      </c>
      <c r="F1192" s="232" t="s">
        <v>3428</v>
      </c>
      <c r="G1192" s="233" t="s">
        <v>494</v>
      </c>
      <c r="H1192" s="234">
        <v>1</v>
      </c>
      <c r="I1192" s="235"/>
      <c r="J1192" s="236">
        <f t="shared" si="400"/>
        <v>0</v>
      </c>
      <c r="K1192" s="407" t="s">
        <v>5588</v>
      </c>
      <c r="L1192" s="237"/>
      <c r="M1192" s="238" t="s">
        <v>5</v>
      </c>
      <c r="N1192" s="239" t="s">
        <v>45</v>
      </c>
      <c r="O1192" s="43"/>
      <c r="P1192" s="186">
        <f t="shared" si="401"/>
        <v>0</v>
      </c>
      <c r="Q1192" s="186">
        <v>0</v>
      </c>
      <c r="R1192" s="186">
        <f t="shared" si="402"/>
        <v>0</v>
      </c>
      <c r="S1192" s="186">
        <v>0</v>
      </c>
      <c r="T1192" s="187">
        <f t="shared" si="403"/>
        <v>0</v>
      </c>
      <c r="AR1192" s="25" t="s">
        <v>401</v>
      </c>
      <c r="AT1192" s="25" t="s">
        <v>757</v>
      </c>
      <c r="AU1192" s="25" t="s">
        <v>291</v>
      </c>
      <c r="AY1192" s="25" t="s">
        <v>285</v>
      </c>
      <c r="BE1192" s="188">
        <f t="shared" si="404"/>
        <v>0</v>
      </c>
      <c r="BF1192" s="188">
        <f t="shared" si="405"/>
        <v>0</v>
      </c>
      <c r="BG1192" s="188">
        <f t="shared" si="406"/>
        <v>0</v>
      </c>
      <c r="BH1192" s="188">
        <f t="shared" si="407"/>
        <v>0</v>
      </c>
      <c r="BI1192" s="188">
        <f t="shared" si="408"/>
        <v>0</v>
      </c>
      <c r="BJ1192" s="25" t="s">
        <v>82</v>
      </c>
      <c r="BK1192" s="188">
        <f t="shared" si="409"/>
        <v>0</v>
      </c>
      <c r="BL1192" s="25" t="s">
        <v>337</v>
      </c>
      <c r="BM1192" s="25" t="s">
        <v>3429</v>
      </c>
    </row>
    <row r="1193" spans="2:65" s="1" customFormat="1">
      <c r="B1193" s="176"/>
      <c r="C1193" s="230" t="s">
        <v>3430</v>
      </c>
      <c r="D1193" s="230" t="s">
        <v>757</v>
      </c>
      <c r="E1193" s="231" t="s">
        <v>3431</v>
      </c>
      <c r="F1193" s="232" t="s">
        <v>3432</v>
      </c>
      <c r="G1193" s="233" t="s">
        <v>494</v>
      </c>
      <c r="H1193" s="234">
        <v>1</v>
      </c>
      <c r="I1193" s="235"/>
      <c r="J1193" s="236">
        <f t="shared" si="400"/>
        <v>0</v>
      </c>
      <c r="K1193" s="407" t="s">
        <v>5588</v>
      </c>
      <c r="L1193" s="237"/>
      <c r="M1193" s="238" t="s">
        <v>5</v>
      </c>
      <c r="N1193" s="239" t="s">
        <v>45</v>
      </c>
      <c r="O1193" s="43"/>
      <c r="P1193" s="186">
        <f t="shared" si="401"/>
        <v>0</v>
      </c>
      <c r="Q1193" s="186">
        <v>0</v>
      </c>
      <c r="R1193" s="186">
        <f t="shared" si="402"/>
        <v>0</v>
      </c>
      <c r="S1193" s="186">
        <v>0</v>
      </c>
      <c r="T1193" s="187">
        <f t="shared" si="403"/>
        <v>0</v>
      </c>
      <c r="AR1193" s="25" t="s">
        <v>401</v>
      </c>
      <c r="AT1193" s="25" t="s">
        <v>757</v>
      </c>
      <c r="AU1193" s="25" t="s">
        <v>291</v>
      </c>
      <c r="AY1193" s="25" t="s">
        <v>285</v>
      </c>
      <c r="BE1193" s="188">
        <f t="shared" si="404"/>
        <v>0</v>
      </c>
      <c r="BF1193" s="188">
        <f t="shared" si="405"/>
        <v>0</v>
      </c>
      <c r="BG1193" s="188">
        <f t="shared" si="406"/>
        <v>0</v>
      </c>
      <c r="BH1193" s="188">
        <f t="shared" si="407"/>
        <v>0</v>
      </c>
      <c r="BI1193" s="188">
        <f t="shared" si="408"/>
        <v>0</v>
      </c>
      <c r="BJ1193" s="25" t="s">
        <v>82</v>
      </c>
      <c r="BK1193" s="188">
        <f t="shared" si="409"/>
        <v>0</v>
      </c>
      <c r="BL1193" s="25" t="s">
        <v>337</v>
      </c>
      <c r="BM1193" s="25" t="s">
        <v>3433</v>
      </c>
    </row>
    <row r="1194" spans="2:65" s="1" customFormat="1">
      <c r="B1194" s="176"/>
      <c r="C1194" s="230" t="s">
        <v>3434</v>
      </c>
      <c r="D1194" s="230" t="s">
        <v>757</v>
      </c>
      <c r="E1194" s="231" t="s">
        <v>3435</v>
      </c>
      <c r="F1194" s="232" t="s">
        <v>3436</v>
      </c>
      <c r="G1194" s="233" t="s">
        <v>494</v>
      </c>
      <c r="H1194" s="234">
        <v>1</v>
      </c>
      <c r="I1194" s="235"/>
      <c r="J1194" s="236">
        <f t="shared" si="400"/>
        <v>0</v>
      </c>
      <c r="K1194" s="407" t="s">
        <v>5588</v>
      </c>
      <c r="L1194" s="237"/>
      <c r="M1194" s="238" t="s">
        <v>5</v>
      </c>
      <c r="N1194" s="239" t="s">
        <v>45</v>
      </c>
      <c r="O1194" s="43"/>
      <c r="P1194" s="186">
        <f t="shared" si="401"/>
        <v>0</v>
      </c>
      <c r="Q1194" s="186">
        <v>0</v>
      </c>
      <c r="R1194" s="186">
        <f t="shared" si="402"/>
        <v>0</v>
      </c>
      <c r="S1194" s="186">
        <v>0</v>
      </c>
      <c r="T1194" s="187">
        <f t="shared" si="403"/>
        <v>0</v>
      </c>
      <c r="AR1194" s="25" t="s">
        <v>401</v>
      </c>
      <c r="AT1194" s="25" t="s">
        <v>757</v>
      </c>
      <c r="AU1194" s="25" t="s">
        <v>291</v>
      </c>
      <c r="AY1194" s="25" t="s">
        <v>285</v>
      </c>
      <c r="BE1194" s="188">
        <f t="shared" si="404"/>
        <v>0</v>
      </c>
      <c r="BF1194" s="188">
        <f t="shared" si="405"/>
        <v>0</v>
      </c>
      <c r="BG1194" s="188">
        <f t="shared" si="406"/>
        <v>0</v>
      </c>
      <c r="BH1194" s="188">
        <f t="shared" si="407"/>
        <v>0</v>
      </c>
      <c r="BI1194" s="188">
        <f t="shared" si="408"/>
        <v>0</v>
      </c>
      <c r="BJ1194" s="25" t="s">
        <v>82</v>
      </c>
      <c r="BK1194" s="188">
        <f t="shared" si="409"/>
        <v>0</v>
      </c>
      <c r="BL1194" s="25" t="s">
        <v>337</v>
      </c>
      <c r="BM1194" s="25" t="s">
        <v>3437</v>
      </c>
    </row>
    <row r="1195" spans="2:65" s="1" customFormat="1">
      <c r="B1195" s="176"/>
      <c r="C1195" s="230" t="s">
        <v>1516</v>
      </c>
      <c r="D1195" s="230" t="s">
        <v>757</v>
      </c>
      <c r="E1195" s="231" t="s">
        <v>3438</v>
      </c>
      <c r="F1195" s="232" t="s">
        <v>3059</v>
      </c>
      <c r="G1195" s="233" t="s">
        <v>494</v>
      </c>
      <c r="H1195" s="234">
        <v>1</v>
      </c>
      <c r="I1195" s="235"/>
      <c r="J1195" s="236">
        <f t="shared" si="400"/>
        <v>0</v>
      </c>
      <c r="K1195" s="407" t="s">
        <v>5588</v>
      </c>
      <c r="L1195" s="237"/>
      <c r="M1195" s="238" t="s">
        <v>5</v>
      </c>
      <c r="N1195" s="239" t="s">
        <v>45</v>
      </c>
      <c r="O1195" s="43"/>
      <c r="P1195" s="186">
        <f t="shared" si="401"/>
        <v>0</v>
      </c>
      <c r="Q1195" s="186">
        <v>0</v>
      </c>
      <c r="R1195" s="186">
        <f t="shared" si="402"/>
        <v>0</v>
      </c>
      <c r="S1195" s="186">
        <v>0</v>
      </c>
      <c r="T1195" s="187">
        <f t="shared" si="403"/>
        <v>0</v>
      </c>
      <c r="AR1195" s="25" t="s">
        <v>401</v>
      </c>
      <c r="AT1195" s="25" t="s">
        <v>757</v>
      </c>
      <c r="AU1195" s="25" t="s">
        <v>291</v>
      </c>
      <c r="AY1195" s="25" t="s">
        <v>285</v>
      </c>
      <c r="BE1195" s="188">
        <f t="shared" si="404"/>
        <v>0</v>
      </c>
      <c r="BF1195" s="188">
        <f t="shared" si="405"/>
        <v>0</v>
      </c>
      <c r="BG1195" s="188">
        <f t="shared" si="406"/>
        <v>0</v>
      </c>
      <c r="BH1195" s="188">
        <f t="shared" si="407"/>
        <v>0</v>
      </c>
      <c r="BI1195" s="188">
        <f t="shared" si="408"/>
        <v>0</v>
      </c>
      <c r="BJ1195" s="25" t="s">
        <v>82</v>
      </c>
      <c r="BK1195" s="188">
        <f t="shared" si="409"/>
        <v>0</v>
      </c>
      <c r="BL1195" s="25" t="s">
        <v>337</v>
      </c>
      <c r="BM1195" s="25" t="s">
        <v>3439</v>
      </c>
    </row>
    <row r="1196" spans="2:65" s="1" customFormat="1">
      <c r="B1196" s="176"/>
      <c r="C1196" s="230" t="s">
        <v>2725</v>
      </c>
      <c r="D1196" s="230" t="s">
        <v>757</v>
      </c>
      <c r="E1196" s="231" t="s">
        <v>3440</v>
      </c>
      <c r="F1196" s="232" t="s">
        <v>3307</v>
      </c>
      <c r="G1196" s="233" t="s">
        <v>494</v>
      </c>
      <c r="H1196" s="234">
        <v>7</v>
      </c>
      <c r="I1196" s="235"/>
      <c r="J1196" s="236">
        <f t="shared" si="400"/>
        <v>0</v>
      </c>
      <c r="K1196" s="407" t="s">
        <v>5588</v>
      </c>
      <c r="L1196" s="237"/>
      <c r="M1196" s="238" t="s">
        <v>5</v>
      </c>
      <c r="N1196" s="239" t="s">
        <v>45</v>
      </c>
      <c r="O1196" s="43"/>
      <c r="P1196" s="186">
        <f t="shared" si="401"/>
        <v>0</v>
      </c>
      <c r="Q1196" s="186">
        <v>0</v>
      </c>
      <c r="R1196" s="186">
        <f t="shared" si="402"/>
        <v>0</v>
      </c>
      <c r="S1196" s="186">
        <v>0</v>
      </c>
      <c r="T1196" s="187">
        <f t="shared" si="403"/>
        <v>0</v>
      </c>
      <c r="AR1196" s="25" t="s">
        <v>401</v>
      </c>
      <c r="AT1196" s="25" t="s">
        <v>757</v>
      </c>
      <c r="AU1196" s="25" t="s">
        <v>291</v>
      </c>
      <c r="AY1196" s="25" t="s">
        <v>285</v>
      </c>
      <c r="BE1196" s="188">
        <f t="shared" si="404"/>
        <v>0</v>
      </c>
      <c r="BF1196" s="188">
        <f t="shared" si="405"/>
        <v>0</v>
      </c>
      <c r="BG1196" s="188">
        <f t="shared" si="406"/>
        <v>0</v>
      </c>
      <c r="BH1196" s="188">
        <f t="shared" si="407"/>
        <v>0</v>
      </c>
      <c r="BI1196" s="188">
        <f t="shared" si="408"/>
        <v>0</v>
      </c>
      <c r="BJ1196" s="25" t="s">
        <v>82</v>
      </c>
      <c r="BK1196" s="188">
        <f t="shared" si="409"/>
        <v>0</v>
      </c>
      <c r="BL1196" s="25" t="s">
        <v>337</v>
      </c>
      <c r="BM1196" s="25" t="s">
        <v>3441</v>
      </c>
    </row>
    <row r="1197" spans="2:65" s="1" customFormat="1" ht="60">
      <c r="B1197" s="176"/>
      <c r="C1197" s="177" t="s">
        <v>3442</v>
      </c>
      <c r="D1197" s="177" t="s">
        <v>287</v>
      </c>
      <c r="E1197" s="178" t="s">
        <v>3443</v>
      </c>
      <c r="F1197" s="179" t="s">
        <v>3444</v>
      </c>
      <c r="G1197" s="180" t="s">
        <v>494</v>
      </c>
      <c r="H1197" s="181">
        <v>7</v>
      </c>
      <c r="I1197" s="182"/>
      <c r="J1197" s="183">
        <f t="shared" si="400"/>
        <v>0</v>
      </c>
      <c r="K1197" s="403" t="s">
        <v>5588</v>
      </c>
      <c r="L1197" s="42"/>
      <c r="M1197" s="184" t="s">
        <v>5</v>
      </c>
      <c r="N1197" s="185" t="s">
        <v>45</v>
      </c>
      <c r="O1197" s="43"/>
      <c r="P1197" s="186">
        <f t="shared" si="401"/>
        <v>0</v>
      </c>
      <c r="Q1197" s="186">
        <v>0</v>
      </c>
      <c r="R1197" s="186">
        <f t="shared" si="402"/>
        <v>0</v>
      </c>
      <c r="S1197" s="186">
        <v>0</v>
      </c>
      <c r="T1197" s="187">
        <f t="shared" si="403"/>
        <v>0</v>
      </c>
      <c r="AR1197" s="25" t="s">
        <v>337</v>
      </c>
      <c r="AT1197" s="25" t="s">
        <v>287</v>
      </c>
      <c r="AU1197" s="25" t="s">
        <v>291</v>
      </c>
      <c r="AY1197" s="25" t="s">
        <v>285</v>
      </c>
      <c r="BE1197" s="188">
        <f t="shared" si="404"/>
        <v>0</v>
      </c>
      <c r="BF1197" s="188">
        <f t="shared" si="405"/>
        <v>0</v>
      </c>
      <c r="BG1197" s="188">
        <f t="shared" si="406"/>
        <v>0</v>
      </c>
      <c r="BH1197" s="188">
        <f t="shared" si="407"/>
        <v>0</v>
      </c>
      <c r="BI1197" s="188">
        <f t="shared" si="408"/>
        <v>0</v>
      </c>
      <c r="BJ1197" s="25" t="s">
        <v>82</v>
      </c>
      <c r="BK1197" s="188">
        <f t="shared" si="409"/>
        <v>0</v>
      </c>
      <c r="BL1197" s="25" t="s">
        <v>337</v>
      </c>
      <c r="BM1197" s="25" t="s">
        <v>3445</v>
      </c>
    </row>
    <row r="1198" spans="2:65" s="1" customFormat="1" ht="60">
      <c r="B1198" s="176"/>
      <c r="C1198" s="177" t="s">
        <v>3446</v>
      </c>
      <c r="D1198" s="177" t="s">
        <v>287</v>
      </c>
      <c r="E1198" s="178" t="s">
        <v>3447</v>
      </c>
      <c r="F1198" s="179" t="s">
        <v>3448</v>
      </c>
      <c r="G1198" s="180" t="s">
        <v>494</v>
      </c>
      <c r="H1198" s="181">
        <v>9</v>
      </c>
      <c r="I1198" s="182"/>
      <c r="J1198" s="183">
        <f t="shared" si="400"/>
        <v>0</v>
      </c>
      <c r="K1198" s="403" t="s">
        <v>5588</v>
      </c>
      <c r="L1198" s="42"/>
      <c r="M1198" s="184" t="s">
        <v>5</v>
      </c>
      <c r="N1198" s="185" t="s">
        <v>45</v>
      </c>
      <c r="O1198" s="43"/>
      <c r="P1198" s="186">
        <f t="shared" si="401"/>
        <v>0</v>
      </c>
      <c r="Q1198" s="186">
        <v>0</v>
      </c>
      <c r="R1198" s="186">
        <f t="shared" si="402"/>
        <v>0</v>
      </c>
      <c r="S1198" s="186">
        <v>0</v>
      </c>
      <c r="T1198" s="187">
        <f t="shared" si="403"/>
        <v>0</v>
      </c>
      <c r="AR1198" s="25" t="s">
        <v>337</v>
      </c>
      <c r="AT1198" s="25" t="s">
        <v>287</v>
      </c>
      <c r="AU1198" s="25" t="s">
        <v>291</v>
      </c>
      <c r="AY1198" s="25" t="s">
        <v>285</v>
      </c>
      <c r="BE1198" s="188">
        <f t="shared" si="404"/>
        <v>0</v>
      </c>
      <c r="BF1198" s="188">
        <f t="shared" si="405"/>
        <v>0</v>
      </c>
      <c r="BG1198" s="188">
        <f t="shared" si="406"/>
        <v>0</v>
      </c>
      <c r="BH1198" s="188">
        <f t="shared" si="407"/>
        <v>0</v>
      </c>
      <c r="BI1198" s="188">
        <f t="shared" si="408"/>
        <v>0</v>
      </c>
      <c r="BJ1198" s="25" t="s">
        <v>82</v>
      </c>
      <c r="BK1198" s="188">
        <f t="shared" si="409"/>
        <v>0</v>
      </c>
      <c r="BL1198" s="25" t="s">
        <v>337</v>
      </c>
      <c r="BM1198" s="25" t="s">
        <v>3449</v>
      </c>
    </row>
    <row r="1199" spans="2:65" s="1" customFormat="1" ht="36">
      <c r="B1199" s="176"/>
      <c r="C1199" s="177" t="s">
        <v>3450</v>
      </c>
      <c r="D1199" s="177" t="s">
        <v>287</v>
      </c>
      <c r="E1199" s="178" t="s">
        <v>3451</v>
      </c>
      <c r="F1199" s="179" t="s">
        <v>3452</v>
      </c>
      <c r="G1199" s="180" t="s">
        <v>494</v>
      </c>
      <c r="H1199" s="181">
        <v>1</v>
      </c>
      <c r="I1199" s="182"/>
      <c r="J1199" s="183">
        <f t="shared" si="400"/>
        <v>0</v>
      </c>
      <c r="K1199" s="403" t="s">
        <v>5588</v>
      </c>
      <c r="L1199" s="42"/>
      <c r="M1199" s="184" t="s">
        <v>5</v>
      </c>
      <c r="N1199" s="185" t="s">
        <v>45</v>
      </c>
      <c r="O1199" s="43"/>
      <c r="P1199" s="186">
        <f t="shared" si="401"/>
        <v>0</v>
      </c>
      <c r="Q1199" s="186">
        <v>0</v>
      </c>
      <c r="R1199" s="186">
        <f t="shared" si="402"/>
        <v>0</v>
      </c>
      <c r="S1199" s="186">
        <v>0</v>
      </c>
      <c r="T1199" s="187">
        <f t="shared" si="403"/>
        <v>0</v>
      </c>
      <c r="AR1199" s="25" t="s">
        <v>337</v>
      </c>
      <c r="AT1199" s="25" t="s">
        <v>287</v>
      </c>
      <c r="AU1199" s="25" t="s">
        <v>291</v>
      </c>
      <c r="AY1199" s="25" t="s">
        <v>285</v>
      </c>
      <c r="BE1199" s="188">
        <f t="shared" si="404"/>
        <v>0</v>
      </c>
      <c r="BF1199" s="188">
        <f t="shared" si="405"/>
        <v>0</v>
      </c>
      <c r="BG1199" s="188">
        <f t="shared" si="406"/>
        <v>0</v>
      </c>
      <c r="BH1199" s="188">
        <f t="shared" si="407"/>
        <v>0</v>
      </c>
      <c r="BI1199" s="188">
        <f t="shared" si="408"/>
        <v>0</v>
      </c>
      <c r="BJ1199" s="25" t="s">
        <v>82</v>
      </c>
      <c r="BK1199" s="188">
        <f t="shared" si="409"/>
        <v>0</v>
      </c>
      <c r="BL1199" s="25" t="s">
        <v>337</v>
      </c>
      <c r="BM1199" s="25" t="s">
        <v>3453</v>
      </c>
    </row>
    <row r="1200" spans="2:65" s="1" customFormat="1">
      <c r="B1200" s="176"/>
      <c r="C1200" s="177" t="s">
        <v>3454</v>
      </c>
      <c r="D1200" s="177" t="s">
        <v>287</v>
      </c>
      <c r="E1200" s="178" t="s">
        <v>3455</v>
      </c>
      <c r="F1200" s="179" t="s">
        <v>3456</v>
      </c>
      <c r="G1200" s="180" t="s">
        <v>494</v>
      </c>
      <c r="H1200" s="181">
        <v>1</v>
      </c>
      <c r="I1200" s="182"/>
      <c r="J1200" s="183">
        <f t="shared" si="400"/>
        <v>0</v>
      </c>
      <c r="K1200" s="403" t="s">
        <v>5588</v>
      </c>
      <c r="L1200" s="42"/>
      <c r="M1200" s="184" t="s">
        <v>5</v>
      </c>
      <c r="N1200" s="185" t="s">
        <v>45</v>
      </c>
      <c r="O1200" s="43"/>
      <c r="P1200" s="186">
        <f t="shared" si="401"/>
        <v>0</v>
      </c>
      <c r="Q1200" s="186">
        <v>0</v>
      </c>
      <c r="R1200" s="186">
        <f t="shared" si="402"/>
        <v>0</v>
      </c>
      <c r="S1200" s="186">
        <v>0</v>
      </c>
      <c r="T1200" s="187">
        <f t="shared" si="403"/>
        <v>0</v>
      </c>
      <c r="AR1200" s="25" t="s">
        <v>337</v>
      </c>
      <c r="AT1200" s="25" t="s">
        <v>287</v>
      </c>
      <c r="AU1200" s="25" t="s">
        <v>291</v>
      </c>
      <c r="AY1200" s="25" t="s">
        <v>285</v>
      </c>
      <c r="BE1200" s="188">
        <f t="shared" si="404"/>
        <v>0</v>
      </c>
      <c r="BF1200" s="188">
        <f t="shared" si="405"/>
        <v>0</v>
      </c>
      <c r="BG1200" s="188">
        <f t="shared" si="406"/>
        <v>0</v>
      </c>
      <c r="BH1200" s="188">
        <f t="shared" si="407"/>
        <v>0</v>
      </c>
      <c r="BI1200" s="188">
        <f t="shared" si="408"/>
        <v>0</v>
      </c>
      <c r="BJ1200" s="25" t="s">
        <v>82</v>
      </c>
      <c r="BK1200" s="188">
        <f t="shared" si="409"/>
        <v>0</v>
      </c>
      <c r="BL1200" s="25" t="s">
        <v>337</v>
      </c>
      <c r="BM1200" s="25" t="s">
        <v>3457</v>
      </c>
    </row>
    <row r="1201" spans="2:65" s="1" customFormat="1">
      <c r="B1201" s="176"/>
      <c r="C1201" s="177" t="s">
        <v>3458</v>
      </c>
      <c r="D1201" s="177" t="s">
        <v>287</v>
      </c>
      <c r="E1201" s="178" t="s">
        <v>3459</v>
      </c>
      <c r="F1201" s="179" t="s">
        <v>3121</v>
      </c>
      <c r="G1201" s="180" t="s">
        <v>494</v>
      </c>
      <c r="H1201" s="181">
        <v>20</v>
      </c>
      <c r="I1201" s="182"/>
      <c r="J1201" s="183">
        <f t="shared" si="400"/>
        <v>0</v>
      </c>
      <c r="K1201" s="403" t="s">
        <v>5588</v>
      </c>
      <c r="L1201" s="42"/>
      <c r="M1201" s="184" t="s">
        <v>5</v>
      </c>
      <c r="N1201" s="185" t="s">
        <v>45</v>
      </c>
      <c r="O1201" s="43"/>
      <c r="P1201" s="186">
        <f t="shared" si="401"/>
        <v>0</v>
      </c>
      <c r="Q1201" s="186">
        <v>0</v>
      </c>
      <c r="R1201" s="186">
        <f t="shared" si="402"/>
        <v>0</v>
      </c>
      <c r="S1201" s="186">
        <v>0</v>
      </c>
      <c r="T1201" s="187">
        <f t="shared" si="403"/>
        <v>0</v>
      </c>
      <c r="AR1201" s="25" t="s">
        <v>337</v>
      </c>
      <c r="AT1201" s="25" t="s">
        <v>287</v>
      </c>
      <c r="AU1201" s="25" t="s">
        <v>291</v>
      </c>
      <c r="AY1201" s="25" t="s">
        <v>285</v>
      </c>
      <c r="BE1201" s="188">
        <f t="shared" si="404"/>
        <v>0</v>
      </c>
      <c r="BF1201" s="188">
        <f t="shared" si="405"/>
        <v>0</v>
      </c>
      <c r="BG1201" s="188">
        <f t="shared" si="406"/>
        <v>0</v>
      </c>
      <c r="BH1201" s="188">
        <f t="shared" si="407"/>
        <v>0</v>
      </c>
      <c r="BI1201" s="188">
        <f t="shared" si="408"/>
        <v>0</v>
      </c>
      <c r="BJ1201" s="25" t="s">
        <v>82</v>
      </c>
      <c r="BK1201" s="188">
        <f t="shared" si="409"/>
        <v>0</v>
      </c>
      <c r="BL1201" s="25" t="s">
        <v>337</v>
      </c>
      <c r="BM1201" s="25" t="s">
        <v>3460</v>
      </c>
    </row>
    <row r="1202" spans="2:65" s="1" customFormat="1">
      <c r="B1202" s="176"/>
      <c r="C1202" s="177" t="s">
        <v>3461</v>
      </c>
      <c r="D1202" s="177" t="s">
        <v>287</v>
      </c>
      <c r="E1202" s="178" t="s">
        <v>3462</v>
      </c>
      <c r="F1202" s="179" t="s">
        <v>3463</v>
      </c>
      <c r="G1202" s="180" t="s">
        <v>494</v>
      </c>
      <c r="H1202" s="181">
        <v>1</v>
      </c>
      <c r="I1202" s="182"/>
      <c r="J1202" s="183">
        <f t="shared" si="400"/>
        <v>0</v>
      </c>
      <c r="K1202" s="403" t="s">
        <v>5588</v>
      </c>
      <c r="L1202" s="42"/>
      <c r="M1202" s="184" t="s">
        <v>5</v>
      </c>
      <c r="N1202" s="185" t="s">
        <v>45</v>
      </c>
      <c r="O1202" s="43"/>
      <c r="P1202" s="186">
        <f t="shared" si="401"/>
        <v>0</v>
      </c>
      <c r="Q1202" s="186">
        <v>0</v>
      </c>
      <c r="R1202" s="186">
        <f t="shared" si="402"/>
        <v>0</v>
      </c>
      <c r="S1202" s="186">
        <v>0</v>
      </c>
      <c r="T1202" s="187">
        <f t="shared" si="403"/>
        <v>0</v>
      </c>
      <c r="AR1202" s="25" t="s">
        <v>337</v>
      </c>
      <c r="AT1202" s="25" t="s">
        <v>287</v>
      </c>
      <c r="AU1202" s="25" t="s">
        <v>291</v>
      </c>
      <c r="AY1202" s="25" t="s">
        <v>285</v>
      </c>
      <c r="BE1202" s="188">
        <f t="shared" si="404"/>
        <v>0</v>
      </c>
      <c r="BF1202" s="188">
        <f t="shared" si="405"/>
        <v>0</v>
      </c>
      <c r="BG1202" s="188">
        <f t="shared" si="406"/>
        <v>0</v>
      </c>
      <c r="BH1202" s="188">
        <f t="shared" si="407"/>
        <v>0</v>
      </c>
      <c r="BI1202" s="188">
        <f t="shared" si="408"/>
        <v>0</v>
      </c>
      <c r="BJ1202" s="25" t="s">
        <v>82</v>
      </c>
      <c r="BK1202" s="188">
        <f t="shared" si="409"/>
        <v>0</v>
      </c>
      <c r="BL1202" s="25" t="s">
        <v>337</v>
      </c>
      <c r="BM1202" s="25" t="s">
        <v>3464</v>
      </c>
    </row>
    <row r="1203" spans="2:65" s="1" customFormat="1">
      <c r="B1203" s="176"/>
      <c r="C1203" s="177" t="s">
        <v>3465</v>
      </c>
      <c r="D1203" s="177" t="s">
        <v>287</v>
      </c>
      <c r="E1203" s="178" t="s">
        <v>3466</v>
      </c>
      <c r="F1203" s="179" t="s">
        <v>3467</v>
      </c>
      <c r="G1203" s="180" t="s">
        <v>494</v>
      </c>
      <c r="H1203" s="181">
        <v>1</v>
      </c>
      <c r="I1203" s="182"/>
      <c r="J1203" s="183">
        <f t="shared" si="400"/>
        <v>0</v>
      </c>
      <c r="K1203" s="403" t="s">
        <v>5588</v>
      </c>
      <c r="L1203" s="42"/>
      <c r="M1203" s="184" t="s">
        <v>5</v>
      </c>
      <c r="N1203" s="185" t="s">
        <v>45</v>
      </c>
      <c r="O1203" s="43"/>
      <c r="P1203" s="186">
        <f t="shared" si="401"/>
        <v>0</v>
      </c>
      <c r="Q1203" s="186">
        <v>0</v>
      </c>
      <c r="R1203" s="186">
        <f t="shared" si="402"/>
        <v>0</v>
      </c>
      <c r="S1203" s="186">
        <v>0</v>
      </c>
      <c r="T1203" s="187">
        <f t="shared" si="403"/>
        <v>0</v>
      </c>
      <c r="AR1203" s="25" t="s">
        <v>337</v>
      </c>
      <c r="AT1203" s="25" t="s">
        <v>287</v>
      </c>
      <c r="AU1203" s="25" t="s">
        <v>291</v>
      </c>
      <c r="AY1203" s="25" t="s">
        <v>285</v>
      </c>
      <c r="BE1203" s="188">
        <f t="shared" si="404"/>
        <v>0</v>
      </c>
      <c r="BF1203" s="188">
        <f t="shared" si="405"/>
        <v>0</v>
      </c>
      <c r="BG1203" s="188">
        <f t="shared" si="406"/>
        <v>0</v>
      </c>
      <c r="BH1203" s="188">
        <f t="shared" si="407"/>
        <v>0</v>
      </c>
      <c r="BI1203" s="188">
        <f t="shared" si="408"/>
        <v>0</v>
      </c>
      <c r="BJ1203" s="25" t="s">
        <v>82</v>
      </c>
      <c r="BK1203" s="188">
        <f t="shared" si="409"/>
        <v>0</v>
      </c>
      <c r="BL1203" s="25" t="s">
        <v>337</v>
      </c>
      <c r="BM1203" s="25" t="s">
        <v>3468</v>
      </c>
    </row>
    <row r="1204" spans="2:65" s="1" customFormat="1">
      <c r="B1204" s="176"/>
      <c r="C1204" s="177" t="s">
        <v>3469</v>
      </c>
      <c r="D1204" s="177" t="s">
        <v>287</v>
      </c>
      <c r="E1204" s="178" t="s">
        <v>3470</v>
      </c>
      <c r="F1204" s="179" t="s">
        <v>3471</v>
      </c>
      <c r="G1204" s="180" t="s">
        <v>494</v>
      </c>
      <c r="H1204" s="181">
        <v>1</v>
      </c>
      <c r="I1204" s="182"/>
      <c r="J1204" s="183">
        <f t="shared" si="400"/>
        <v>0</v>
      </c>
      <c r="K1204" s="403" t="s">
        <v>5588</v>
      </c>
      <c r="L1204" s="42"/>
      <c r="M1204" s="184" t="s">
        <v>5</v>
      </c>
      <c r="N1204" s="185" t="s">
        <v>45</v>
      </c>
      <c r="O1204" s="43"/>
      <c r="P1204" s="186">
        <f t="shared" si="401"/>
        <v>0</v>
      </c>
      <c r="Q1204" s="186">
        <v>0</v>
      </c>
      <c r="R1204" s="186">
        <f t="shared" si="402"/>
        <v>0</v>
      </c>
      <c r="S1204" s="186">
        <v>0</v>
      </c>
      <c r="T1204" s="187">
        <f t="shared" si="403"/>
        <v>0</v>
      </c>
      <c r="AR1204" s="25" t="s">
        <v>337</v>
      </c>
      <c r="AT1204" s="25" t="s">
        <v>287</v>
      </c>
      <c r="AU1204" s="25" t="s">
        <v>291</v>
      </c>
      <c r="AY1204" s="25" t="s">
        <v>285</v>
      </c>
      <c r="BE1204" s="188">
        <f t="shared" si="404"/>
        <v>0</v>
      </c>
      <c r="BF1204" s="188">
        <f t="shared" si="405"/>
        <v>0</v>
      </c>
      <c r="BG1204" s="188">
        <f t="shared" si="406"/>
        <v>0</v>
      </c>
      <c r="BH1204" s="188">
        <f t="shared" si="407"/>
        <v>0</v>
      </c>
      <c r="BI1204" s="188">
        <f t="shared" si="408"/>
        <v>0</v>
      </c>
      <c r="BJ1204" s="25" t="s">
        <v>82</v>
      </c>
      <c r="BK1204" s="188">
        <f t="shared" si="409"/>
        <v>0</v>
      </c>
      <c r="BL1204" s="25" t="s">
        <v>337</v>
      </c>
      <c r="BM1204" s="25" t="s">
        <v>3472</v>
      </c>
    </row>
    <row r="1205" spans="2:65" s="1" customFormat="1">
      <c r="B1205" s="176"/>
      <c r="C1205" s="177" t="s">
        <v>3473</v>
      </c>
      <c r="D1205" s="177" t="s">
        <v>287</v>
      </c>
      <c r="E1205" s="178" t="s">
        <v>3474</v>
      </c>
      <c r="F1205" s="179" t="s">
        <v>3475</v>
      </c>
      <c r="G1205" s="180" t="s">
        <v>494</v>
      </c>
      <c r="H1205" s="181">
        <v>1</v>
      </c>
      <c r="I1205" s="182"/>
      <c r="J1205" s="183">
        <f t="shared" si="400"/>
        <v>0</v>
      </c>
      <c r="K1205" s="403" t="s">
        <v>5588</v>
      </c>
      <c r="L1205" s="42"/>
      <c r="M1205" s="184" t="s">
        <v>5</v>
      </c>
      <c r="N1205" s="185" t="s">
        <v>45</v>
      </c>
      <c r="O1205" s="43"/>
      <c r="P1205" s="186">
        <f t="shared" si="401"/>
        <v>0</v>
      </c>
      <c r="Q1205" s="186">
        <v>0</v>
      </c>
      <c r="R1205" s="186">
        <f t="shared" si="402"/>
        <v>0</v>
      </c>
      <c r="S1205" s="186">
        <v>0</v>
      </c>
      <c r="T1205" s="187">
        <f t="shared" si="403"/>
        <v>0</v>
      </c>
      <c r="AR1205" s="25" t="s">
        <v>337</v>
      </c>
      <c r="AT1205" s="25" t="s">
        <v>287</v>
      </c>
      <c r="AU1205" s="25" t="s">
        <v>291</v>
      </c>
      <c r="AY1205" s="25" t="s">
        <v>285</v>
      </c>
      <c r="BE1205" s="188">
        <f t="shared" si="404"/>
        <v>0</v>
      </c>
      <c r="BF1205" s="188">
        <f t="shared" si="405"/>
        <v>0</v>
      </c>
      <c r="BG1205" s="188">
        <f t="shared" si="406"/>
        <v>0</v>
      </c>
      <c r="BH1205" s="188">
        <f t="shared" si="407"/>
        <v>0</v>
      </c>
      <c r="BI1205" s="188">
        <f t="shared" si="408"/>
        <v>0</v>
      </c>
      <c r="BJ1205" s="25" t="s">
        <v>82</v>
      </c>
      <c r="BK1205" s="188">
        <f t="shared" si="409"/>
        <v>0</v>
      </c>
      <c r="BL1205" s="25" t="s">
        <v>337</v>
      </c>
      <c r="BM1205" s="25" t="s">
        <v>3476</v>
      </c>
    </row>
    <row r="1206" spans="2:65" s="1" customFormat="1">
      <c r="B1206" s="176"/>
      <c r="C1206" s="177" t="s">
        <v>3477</v>
      </c>
      <c r="D1206" s="177" t="s">
        <v>287</v>
      </c>
      <c r="E1206" s="178" t="s">
        <v>3478</v>
      </c>
      <c r="F1206" s="179" t="s">
        <v>3479</v>
      </c>
      <c r="G1206" s="180" t="s">
        <v>494</v>
      </c>
      <c r="H1206" s="181">
        <v>1</v>
      </c>
      <c r="I1206" s="182"/>
      <c r="J1206" s="183">
        <f t="shared" si="400"/>
        <v>0</v>
      </c>
      <c r="K1206" s="403" t="s">
        <v>5588</v>
      </c>
      <c r="L1206" s="42"/>
      <c r="M1206" s="184" t="s">
        <v>5</v>
      </c>
      <c r="N1206" s="185" t="s">
        <v>45</v>
      </c>
      <c r="O1206" s="43"/>
      <c r="P1206" s="186">
        <f t="shared" si="401"/>
        <v>0</v>
      </c>
      <c r="Q1206" s="186">
        <v>0</v>
      </c>
      <c r="R1206" s="186">
        <f t="shared" si="402"/>
        <v>0</v>
      </c>
      <c r="S1206" s="186">
        <v>0</v>
      </c>
      <c r="T1206" s="187">
        <f t="shared" si="403"/>
        <v>0</v>
      </c>
      <c r="AR1206" s="25" t="s">
        <v>337</v>
      </c>
      <c r="AT1206" s="25" t="s">
        <v>287</v>
      </c>
      <c r="AU1206" s="25" t="s">
        <v>291</v>
      </c>
      <c r="AY1206" s="25" t="s">
        <v>285</v>
      </c>
      <c r="BE1206" s="188">
        <f t="shared" si="404"/>
        <v>0</v>
      </c>
      <c r="BF1206" s="188">
        <f t="shared" si="405"/>
        <v>0</v>
      </c>
      <c r="BG1206" s="188">
        <f t="shared" si="406"/>
        <v>0</v>
      </c>
      <c r="BH1206" s="188">
        <f t="shared" si="407"/>
        <v>0</v>
      </c>
      <c r="BI1206" s="188">
        <f t="shared" si="408"/>
        <v>0</v>
      </c>
      <c r="BJ1206" s="25" t="s">
        <v>82</v>
      </c>
      <c r="BK1206" s="188">
        <f t="shared" si="409"/>
        <v>0</v>
      </c>
      <c r="BL1206" s="25" t="s">
        <v>337</v>
      </c>
      <c r="BM1206" s="25" t="s">
        <v>3480</v>
      </c>
    </row>
    <row r="1207" spans="2:65" s="1" customFormat="1">
      <c r="B1207" s="176"/>
      <c r="C1207" s="177" t="s">
        <v>3481</v>
      </c>
      <c r="D1207" s="177" t="s">
        <v>287</v>
      </c>
      <c r="E1207" s="178" t="s">
        <v>3482</v>
      </c>
      <c r="F1207" s="179" t="s">
        <v>3087</v>
      </c>
      <c r="G1207" s="180" t="s">
        <v>494</v>
      </c>
      <c r="H1207" s="181">
        <v>1</v>
      </c>
      <c r="I1207" s="182"/>
      <c r="J1207" s="183">
        <f t="shared" si="400"/>
        <v>0</v>
      </c>
      <c r="K1207" s="403" t="s">
        <v>5588</v>
      </c>
      <c r="L1207" s="42"/>
      <c r="M1207" s="184" t="s">
        <v>5</v>
      </c>
      <c r="N1207" s="185" t="s">
        <v>45</v>
      </c>
      <c r="O1207" s="43"/>
      <c r="P1207" s="186">
        <f t="shared" si="401"/>
        <v>0</v>
      </c>
      <c r="Q1207" s="186">
        <v>0</v>
      </c>
      <c r="R1207" s="186">
        <f t="shared" si="402"/>
        <v>0</v>
      </c>
      <c r="S1207" s="186">
        <v>0</v>
      </c>
      <c r="T1207" s="187">
        <f t="shared" si="403"/>
        <v>0</v>
      </c>
      <c r="AR1207" s="25" t="s">
        <v>337</v>
      </c>
      <c r="AT1207" s="25" t="s">
        <v>287</v>
      </c>
      <c r="AU1207" s="25" t="s">
        <v>291</v>
      </c>
      <c r="AY1207" s="25" t="s">
        <v>285</v>
      </c>
      <c r="BE1207" s="188">
        <f t="shared" si="404"/>
        <v>0</v>
      </c>
      <c r="BF1207" s="188">
        <f t="shared" si="405"/>
        <v>0</v>
      </c>
      <c r="BG1207" s="188">
        <f t="shared" si="406"/>
        <v>0</v>
      </c>
      <c r="BH1207" s="188">
        <f t="shared" si="407"/>
        <v>0</v>
      </c>
      <c r="BI1207" s="188">
        <f t="shared" si="408"/>
        <v>0</v>
      </c>
      <c r="BJ1207" s="25" t="s">
        <v>82</v>
      </c>
      <c r="BK1207" s="188">
        <f t="shared" si="409"/>
        <v>0</v>
      </c>
      <c r="BL1207" s="25" t="s">
        <v>337</v>
      </c>
      <c r="BM1207" s="25" t="s">
        <v>3483</v>
      </c>
    </row>
    <row r="1208" spans="2:65" s="1" customFormat="1">
      <c r="B1208" s="176"/>
      <c r="C1208" s="177" t="s">
        <v>3484</v>
      </c>
      <c r="D1208" s="177" t="s">
        <v>287</v>
      </c>
      <c r="E1208" s="178" t="s">
        <v>3485</v>
      </c>
      <c r="F1208" s="179" t="s">
        <v>3360</v>
      </c>
      <c r="G1208" s="180" t="s">
        <v>494</v>
      </c>
      <c r="H1208" s="181">
        <v>7</v>
      </c>
      <c r="I1208" s="182"/>
      <c r="J1208" s="183">
        <f t="shared" si="400"/>
        <v>0</v>
      </c>
      <c r="K1208" s="403" t="s">
        <v>5588</v>
      </c>
      <c r="L1208" s="42"/>
      <c r="M1208" s="184" t="s">
        <v>5</v>
      </c>
      <c r="N1208" s="185" t="s">
        <v>45</v>
      </c>
      <c r="O1208" s="43"/>
      <c r="P1208" s="186">
        <f t="shared" si="401"/>
        <v>0</v>
      </c>
      <c r="Q1208" s="186">
        <v>0</v>
      </c>
      <c r="R1208" s="186">
        <f t="shared" si="402"/>
        <v>0</v>
      </c>
      <c r="S1208" s="186">
        <v>0</v>
      </c>
      <c r="T1208" s="187">
        <f t="shared" si="403"/>
        <v>0</v>
      </c>
      <c r="AR1208" s="25" t="s">
        <v>337</v>
      </c>
      <c r="AT1208" s="25" t="s">
        <v>287</v>
      </c>
      <c r="AU1208" s="25" t="s">
        <v>291</v>
      </c>
      <c r="AY1208" s="25" t="s">
        <v>285</v>
      </c>
      <c r="BE1208" s="188">
        <f t="shared" si="404"/>
        <v>0</v>
      </c>
      <c r="BF1208" s="188">
        <f t="shared" si="405"/>
        <v>0</v>
      </c>
      <c r="BG1208" s="188">
        <f t="shared" si="406"/>
        <v>0</v>
      </c>
      <c r="BH1208" s="188">
        <f t="shared" si="407"/>
        <v>0</v>
      </c>
      <c r="BI1208" s="188">
        <f t="shared" si="408"/>
        <v>0</v>
      </c>
      <c r="BJ1208" s="25" t="s">
        <v>82</v>
      </c>
      <c r="BK1208" s="188">
        <f t="shared" si="409"/>
        <v>0</v>
      </c>
      <c r="BL1208" s="25" t="s">
        <v>337</v>
      </c>
      <c r="BM1208" s="25" t="s">
        <v>3486</v>
      </c>
    </row>
    <row r="1209" spans="2:65" s="15" customFormat="1">
      <c r="B1209" s="245"/>
      <c r="D1209" s="246" t="s">
        <v>73</v>
      </c>
      <c r="E1209" s="246" t="s">
        <v>3487</v>
      </c>
      <c r="F1209" s="246" t="s">
        <v>3186</v>
      </c>
      <c r="I1209" s="247"/>
      <c r="J1209" s="248">
        <f>BK1209</f>
        <v>0</v>
      </c>
      <c r="K1209" s="410" t="s">
        <v>121</v>
      </c>
      <c r="L1209" s="245"/>
      <c r="M1209" s="249"/>
      <c r="N1209" s="250"/>
      <c r="O1209" s="250"/>
      <c r="P1209" s="251">
        <f>SUM(P1210:P1213)</f>
        <v>0</v>
      </c>
      <c r="Q1209" s="250"/>
      <c r="R1209" s="251">
        <f>SUM(R1210:R1213)</f>
        <v>0</v>
      </c>
      <c r="S1209" s="250"/>
      <c r="T1209" s="252">
        <f>SUM(T1210:T1213)</f>
        <v>0</v>
      </c>
      <c r="AR1209" s="253" t="s">
        <v>84</v>
      </c>
      <c r="AT1209" s="254" t="s">
        <v>73</v>
      </c>
      <c r="AU1209" s="254" t="s">
        <v>142</v>
      </c>
      <c r="AY1209" s="253" t="s">
        <v>285</v>
      </c>
      <c r="BK1209" s="255">
        <f>SUM(BK1210:BK1213)</f>
        <v>0</v>
      </c>
    </row>
    <row r="1210" spans="2:65" s="1" customFormat="1">
      <c r="B1210" s="176"/>
      <c r="C1210" s="230" t="s">
        <v>3488</v>
      </c>
      <c r="D1210" s="230" t="s">
        <v>757</v>
      </c>
      <c r="E1210" s="231" t="s">
        <v>3489</v>
      </c>
      <c r="F1210" s="232" t="s">
        <v>3490</v>
      </c>
      <c r="G1210" s="233" t="s">
        <v>318</v>
      </c>
      <c r="H1210" s="234">
        <v>350</v>
      </c>
      <c r="I1210" s="235"/>
      <c r="J1210" s="236">
        <f>ROUND(I1210*H1210,2)</f>
        <v>0</v>
      </c>
      <c r="K1210" s="407" t="s">
        <v>5588</v>
      </c>
      <c r="L1210" s="237"/>
      <c r="M1210" s="238" t="s">
        <v>5</v>
      </c>
      <c r="N1210" s="239" t="s">
        <v>45</v>
      </c>
      <c r="O1210" s="43"/>
      <c r="P1210" s="186">
        <f>O1210*H1210</f>
        <v>0</v>
      </c>
      <c r="Q1210" s="186">
        <v>0</v>
      </c>
      <c r="R1210" s="186">
        <f>Q1210*H1210</f>
        <v>0</v>
      </c>
      <c r="S1210" s="186">
        <v>0</v>
      </c>
      <c r="T1210" s="187">
        <f>S1210*H1210</f>
        <v>0</v>
      </c>
      <c r="AR1210" s="25" t="s">
        <v>401</v>
      </c>
      <c r="AT1210" s="25" t="s">
        <v>757</v>
      </c>
      <c r="AU1210" s="25" t="s">
        <v>291</v>
      </c>
      <c r="AY1210" s="25" t="s">
        <v>285</v>
      </c>
      <c r="BE1210" s="188">
        <f>IF(N1210="základní",J1210,0)</f>
        <v>0</v>
      </c>
      <c r="BF1210" s="188">
        <f>IF(N1210="snížená",J1210,0)</f>
        <v>0</v>
      </c>
      <c r="BG1210" s="188">
        <f>IF(N1210="zákl. přenesená",J1210,0)</f>
        <v>0</v>
      </c>
      <c r="BH1210" s="188">
        <f>IF(N1210="sníž. přenesená",J1210,0)</f>
        <v>0</v>
      </c>
      <c r="BI1210" s="188">
        <f>IF(N1210="nulová",J1210,0)</f>
        <v>0</v>
      </c>
      <c r="BJ1210" s="25" t="s">
        <v>82</v>
      </c>
      <c r="BK1210" s="188">
        <f>ROUND(I1210*H1210,2)</f>
        <v>0</v>
      </c>
      <c r="BL1210" s="25" t="s">
        <v>337</v>
      </c>
      <c r="BM1210" s="25" t="s">
        <v>3491</v>
      </c>
    </row>
    <row r="1211" spans="2:65" s="1" customFormat="1">
      <c r="B1211" s="176"/>
      <c r="C1211" s="230" t="s">
        <v>3492</v>
      </c>
      <c r="D1211" s="230" t="s">
        <v>757</v>
      </c>
      <c r="E1211" s="231" t="s">
        <v>3493</v>
      </c>
      <c r="F1211" s="232" t="s">
        <v>3494</v>
      </c>
      <c r="G1211" s="233" t="s">
        <v>318</v>
      </c>
      <c r="H1211" s="234">
        <v>480</v>
      </c>
      <c r="I1211" s="235"/>
      <c r="J1211" s="236">
        <f>ROUND(I1211*H1211,2)</f>
        <v>0</v>
      </c>
      <c r="K1211" s="407" t="s">
        <v>5588</v>
      </c>
      <c r="L1211" s="237"/>
      <c r="M1211" s="238" t="s">
        <v>5</v>
      </c>
      <c r="N1211" s="239" t="s">
        <v>45</v>
      </c>
      <c r="O1211" s="43"/>
      <c r="P1211" s="186">
        <f>O1211*H1211</f>
        <v>0</v>
      </c>
      <c r="Q1211" s="186">
        <v>0</v>
      </c>
      <c r="R1211" s="186">
        <f>Q1211*H1211</f>
        <v>0</v>
      </c>
      <c r="S1211" s="186">
        <v>0</v>
      </c>
      <c r="T1211" s="187">
        <f>S1211*H1211</f>
        <v>0</v>
      </c>
      <c r="AR1211" s="25" t="s">
        <v>401</v>
      </c>
      <c r="AT1211" s="25" t="s">
        <v>757</v>
      </c>
      <c r="AU1211" s="25" t="s">
        <v>291</v>
      </c>
      <c r="AY1211" s="25" t="s">
        <v>285</v>
      </c>
      <c r="BE1211" s="188">
        <f>IF(N1211="základní",J1211,0)</f>
        <v>0</v>
      </c>
      <c r="BF1211" s="188">
        <f>IF(N1211="snížená",J1211,0)</f>
        <v>0</v>
      </c>
      <c r="BG1211" s="188">
        <f>IF(N1211="zákl. přenesená",J1211,0)</f>
        <v>0</v>
      </c>
      <c r="BH1211" s="188">
        <f>IF(N1211="sníž. přenesená",J1211,0)</f>
        <v>0</v>
      </c>
      <c r="BI1211" s="188">
        <f>IF(N1211="nulová",J1211,0)</f>
        <v>0</v>
      </c>
      <c r="BJ1211" s="25" t="s">
        <v>82</v>
      </c>
      <c r="BK1211" s="188">
        <f>ROUND(I1211*H1211,2)</f>
        <v>0</v>
      </c>
      <c r="BL1211" s="25" t="s">
        <v>337</v>
      </c>
      <c r="BM1211" s="25" t="s">
        <v>3495</v>
      </c>
    </row>
    <row r="1212" spans="2:65" s="1" customFormat="1">
      <c r="B1212" s="176"/>
      <c r="C1212" s="177" t="s">
        <v>3496</v>
      </c>
      <c r="D1212" s="177" t="s">
        <v>287</v>
      </c>
      <c r="E1212" s="178" t="s">
        <v>3497</v>
      </c>
      <c r="F1212" s="179" t="s">
        <v>3498</v>
      </c>
      <c r="G1212" s="180" t="s">
        <v>318</v>
      </c>
      <c r="H1212" s="181">
        <v>350</v>
      </c>
      <c r="I1212" s="182"/>
      <c r="J1212" s="183">
        <f>ROUND(I1212*H1212,2)</f>
        <v>0</v>
      </c>
      <c r="K1212" s="403" t="s">
        <v>5588</v>
      </c>
      <c r="L1212" s="42"/>
      <c r="M1212" s="184" t="s">
        <v>5</v>
      </c>
      <c r="N1212" s="185" t="s">
        <v>45</v>
      </c>
      <c r="O1212" s="43"/>
      <c r="P1212" s="186">
        <f>O1212*H1212</f>
        <v>0</v>
      </c>
      <c r="Q1212" s="186">
        <v>0</v>
      </c>
      <c r="R1212" s="186">
        <f>Q1212*H1212</f>
        <v>0</v>
      </c>
      <c r="S1212" s="186">
        <v>0</v>
      </c>
      <c r="T1212" s="187">
        <f>S1212*H1212</f>
        <v>0</v>
      </c>
      <c r="AR1212" s="25" t="s">
        <v>337</v>
      </c>
      <c r="AT1212" s="25" t="s">
        <v>287</v>
      </c>
      <c r="AU1212" s="25" t="s">
        <v>291</v>
      </c>
      <c r="AY1212" s="25" t="s">
        <v>285</v>
      </c>
      <c r="BE1212" s="188">
        <f>IF(N1212="základní",J1212,0)</f>
        <v>0</v>
      </c>
      <c r="BF1212" s="188">
        <f>IF(N1212="snížená",J1212,0)</f>
        <v>0</v>
      </c>
      <c r="BG1212" s="188">
        <f>IF(N1212="zákl. přenesená",J1212,0)</f>
        <v>0</v>
      </c>
      <c r="BH1212" s="188">
        <f>IF(N1212="sníž. přenesená",J1212,0)</f>
        <v>0</v>
      </c>
      <c r="BI1212" s="188">
        <f>IF(N1212="nulová",J1212,0)</f>
        <v>0</v>
      </c>
      <c r="BJ1212" s="25" t="s">
        <v>82</v>
      </c>
      <c r="BK1212" s="188">
        <f>ROUND(I1212*H1212,2)</f>
        <v>0</v>
      </c>
      <c r="BL1212" s="25" t="s">
        <v>337</v>
      </c>
      <c r="BM1212" s="25" t="s">
        <v>3499</v>
      </c>
    </row>
    <row r="1213" spans="2:65" s="1" customFormat="1">
      <c r="B1213" s="176"/>
      <c r="C1213" s="177" t="s">
        <v>3500</v>
      </c>
      <c r="D1213" s="177" t="s">
        <v>287</v>
      </c>
      <c r="E1213" s="178" t="s">
        <v>3501</v>
      </c>
      <c r="F1213" s="179" t="s">
        <v>3502</v>
      </c>
      <c r="G1213" s="180" t="s">
        <v>318</v>
      </c>
      <c r="H1213" s="181">
        <v>480</v>
      </c>
      <c r="I1213" s="182"/>
      <c r="J1213" s="183">
        <f>ROUND(I1213*H1213,2)</f>
        <v>0</v>
      </c>
      <c r="K1213" s="403" t="s">
        <v>5588</v>
      </c>
      <c r="L1213" s="42"/>
      <c r="M1213" s="184" t="s">
        <v>5</v>
      </c>
      <c r="N1213" s="185" t="s">
        <v>45</v>
      </c>
      <c r="O1213" s="43"/>
      <c r="P1213" s="186">
        <f>O1213*H1213</f>
        <v>0</v>
      </c>
      <c r="Q1213" s="186">
        <v>0</v>
      </c>
      <c r="R1213" s="186">
        <f>Q1213*H1213</f>
        <v>0</v>
      </c>
      <c r="S1213" s="186">
        <v>0</v>
      </c>
      <c r="T1213" s="187">
        <f>S1213*H1213</f>
        <v>0</v>
      </c>
      <c r="AR1213" s="25" t="s">
        <v>337</v>
      </c>
      <c r="AT1213" s="25" t="s">
        <v>287</v>
      </c>
      <c r="AU1213" s="25" t="s">
        <v>291</v>
      </c>
      <c r="AY1213" s="25" t="s">
        <v>285</v>
      </c>
      <c r="BE1213" s="188">
        <f>IF(N1213="základní",J1213,0)</f>
        <v>0</v>
      </c>
      <c r="BF1213" s="188">
        <f>IF(N1213="snížená",J1213,0)</f>
        <v>0</v>
      </c>
      <c r="BG1213" s="188">
        <f>IF(N1213="zákl. přenesená",J1213,0)</f>
        <v>0</v>
      </c>
      <c r="BH1213" s="188">
        <f>IF(N1213="sníž. přenesená",J1213,0)</f>
        <v>0</v>
      </c>
      <c r="BI1213" s="188">
        <f>IF(N1213="nulová",J1213,0)</f>
        <v>0</v>
      </c>
      <c r="BJ1213" s="25" t="s">
        <v>82</v>
      </c>
      <c r="BK1213" s="188">
        <f>ROUND(I1213*H1213,2)</f>
        <v>0</v>
      </c>
      <c r="BL1213" s="25" t="s">
        <v>337</v>
      </c>
      <c r="BM1213" s="25" t="s">
        <v>3503</v>
      </c>
    </row>
    <row r="1214" spans="2:65" s="15" customFormat="1">
      <c r="B1214" s="245"/>
      <c r="D1214" s="246" t="s">
        <v>73</v>
      </c>
      <c r="E1214" s="246" t="s">
        <v>3504</v>
      </c>
      <c r="F1214" s="246" t="s">
        <v>2985</v>
      </c>
      <c r="I1214" s="247"/>
      <c r="J1214" s="248">
        <f>BK1214</f>
        <v>0</v>
      </c>
      <c r="K1214" s="410" t="s">
        <v>121</v>
      </c>
      <c r="L1214" s="245"/>
      <c r="M1214" s="249"/>
      <c r="N1214" s="250"/>
      <c r="O1214" s="250"/>
      <c r="P1214" s="251">
        <f>SUM(P1215:P1219)</f>
        <v>0</v>
      </c>
      <c r="Q1214" s="250"/>
      <c r="R1214" s="251">
        <f>SUM(R1215:R1219)</f>
        <v>0</v>
      </c>
      <c r="S1214" s="250"/>
      <c r="T1214" s="252">
        <f>SUM(T1215:T1219)</f>
        <v>0</v>
      </c>
      <c r="AR1214" s="253" t="s">
        <v>84</v>
      </c>
      <c r="AT1214" s="254" t="s">
        <v>73</v>
      </c>
      <c r="AU1214" s="254" t="s">
        <v>142</v>
      </c>
      <c r="AY1214" s="253" t="s">
        <v>285</v>
      </c>
      <c r="BK1214" s="255">
        <f>SUM(BK1215:BK1219)</f>
        <v>0</v>
      </c>
    </row>
    <row r="1215" spans="2:65" s="1" customFormat="1">
      <c r="B1215" s="176"/>
      <c r="C1215" s="177" t="s">
        <v>3505</v>
      </c>
      <c r="D1215" s="177" t="s">
        <v>287</v>
      </c>
      <c r="E1215" s="178" t="s">
        <v>3506</v>
      </c>
      <c r="F1215" s="179" t="s">
        <v>2988</v>
      </c>
      <c r="G1215" s="180" t="s">
        <v>1222</v>
      </c>
      <c r="H1215" s="181">
        <v>6</v>
      </c>
      <c r="I1215" s="182"/>
      <c r="J1215" s="183">
        <f>ROUND(I1215*H1215,2)</f>
        <v>0</v>
      </c>
      <c r="K1215" s="403" t="s">
        <v>5588</v>
      </c>
      <c r="L1215" s="42"/>
      <c r="M1215" s="184" t="s">
        <v>5</v>
      </c>
      <c r="N1215" s="185" t="s">
        <v>45</v>
      </c>
      <c r="O1215" s="43"/>
      <c r="P1215" s="186">
        <f>O1215*H1215</f>
        <v>0</v>
      </c>
      <c r="Q1215" s="186">
        <v>0</v>
      </c>
      <c r="R1215" s="186">
        <f>Q1215*H1215</f>
        <v>0</v>
      </c>
      <c r="S1215" s="186">
        <v>0</v>
      </c>
      <c r="T1215" s="187">
        <f>S1215*H1215</f>
        <v>0</v>
      </c>
      <c r="AR1215" s="25" t="s">
        <v>337</v>
      </c>
      <c r="AT1215" s="25" t="s">
        <v>287</v>
      </c>
      <c r="AU1215" s="25" t="s">
        <v>291</v>
      </c>
      <c r="AY1215" s="25" t="s">
        <v>285</v>
      </c>
      <c r="BE1215" s="188">
        <f>IF(N1215="základní",J1215,0)</f>
        <v>0</v>
      </c>
      <c r="BF1215" s="188">
        <f>IF(N1215="snížená",J1215,0)</f>
        <v>0</v>
      </c>
      <c r="BG1215" s="188">
        <f>IF(N1215="zákl. přenesená",J1215,0)</f>
        <v>0</v>
      </c>
      <c r="BH1215" s="188">
        <f>IF(N1215="sníž. přenesená",J1215,0)</f>
        <v>0</v>
      </c>
      <c r="BI1215" s="188">
        <f>IF(N1215="nulová",J1215,0)</f>
        <v>0</v>
      </c>
      <c r="BJ1215" s="25" t="s">
        <v>82</v>
      </c>
      <c r="BK1215" s="188">
        <f>ROUND(I1215*H1215,2)</f>
        <v>0</v>
      </c>
      <c r="BL1215" s="25" t="s">
        <v>337</v>
      </c>
      <c r="BM1215" s="25" t="s">
        <v>3507</v>
      </c>
    </row>
    <row r="1216" spans="2:65" s="1" customFormat="1">
      <c r="B1216" s="176"/>
      <c r="C1216" s="177" t="s">
        <v>3508</v>
      </c>
      <c r="D1216" s="177" t="s">
        <v>287</v>
      </c>
      <c r="E1216" s="178" t="s">
        <v>3509</v>
      </c>
      <c r="F1216" s="179" t="s">
        <v>3230</v>
      </c>
      <c r="G1216" s="180" t="s">
        <v>494</v>
      </c>
      <c r="H1216" s="181">
        <v>16</v>
      </c>
      <c r="I1216" s="182"/>
      <c r="J1216" s="183">
        <f>ROUND(I1216*H1216,2)</f>
        <v>0</v>
      </c>
      <c r="K1216" s="403" t="s">
        <v>5588</v>
      </c>
      <c r="L1216" s="42"/>
      <c r="M1216" s="184" t="s">
        <v>5</v>
      </c>
      <c r="N1216" s="185" t="s">
        <v>45</v>
      </c>
      <c r="O1216" s="43"/>
      <c r="P1216" s="186">
        <f>O1216*H1216</f>
        <v>0</v>
      </c>
      <c r="Q1216" s="186">
        <v>0</v>
      </c>
      <c r="R1216" s="186">
        <f>Q1216*H1216</f>
        <v>0</v>
      </c>
      <c r="S1216" s="186">
        <v>0</v>
      </c>
      <c r="T1216" s="187">
        <f>S1216*H1216</f>
        <v>0</v>
      </c>
      <c r="AR1216" s="25" t="s">
        <v>337</v>
      </c>
      <c r="AT1216" s="25" t="s">
        <v>287</v>
      </c>
      <c r="AU1216" s="25" t="s">
        <v>291</v>
      </c>
      <c r="AY1216" s="25" t="s">
        <v>285</v>
      </c>
      <c r="BE1216" s="188">
        <f>IF(N1216="základní",J1216,0)</f>
        <v>0</v>
      </c>
      <c r="BF1216" s="188">
        <f>IF(N1216="snížená",J1216,0)</f>
        <v>0</v>
      </c>
      <c r="BG1216" s="188">
        <f>IF(N1216="zákl. přenesená",J1216,0)</f>
        <v>0</v>
      </c>
      <c r="BH1216" s="188">
        <f>IF(N1216="sníž. přenesená",J1216,0)</f>
        <v>0</v>
      </c>
      <c r="BI1216" s="188">
        <f>IF(N1216="nulová",J1216,0)</f>
        <v>0</v>
      </c>
      <c r="BJ1216" s="25" t="s">
        <v>82</v>
      </c>
      <c r="BK1216" s="188">
        <f>ROUND(I1216*H1216,2)</f>
        <v>0</v>
      </c>
      <c r="BL1216" s="25" t="s">
        <v>337</v>
      </c>
      <c r="BM1216" s="25" t="s">
        <v>3510</v>
      </c>
    </row>
    <row r="1217" spans="2:65" s="1" customFormat="1">
      <c r="B1217" s="176"/>
      <c r="C1217" s="177" t="s">
        <v>3511</v>
      </c>
      <c r="D1217" s="177" t="s">
        <v>287</v>
      </c>
      <c r="E1217" s="178" t="s">
        <v>3512</v>
      </c>
      <c r="F1217" s="179" t="s">
        <v>2992</v>
      </c>
      <c r="G1217" s="180" t="s">
        <v>1222</v>
      </c>
      <c r="H1217" s="181">
        <v>4</v>
      </c>
      <c r="I1217" s="182"/>
      <c r="J1217" s="183">
        <f>ROUND(I1217*H1217,2)</f>
        <v>0</v>
      </c>
      <c r="K1217" s="403" t="s">
        <v>5588</v>
      </c>
      <c r="L1217" s="42"/>
      <c r="M1217" s="184" t="s">
        <v>5</v>
      </c>
      <c r="N1217" s="185" t="s">
        <v>45</v>
      </c>
      <c r="O1217" s="43"/>
      <c r="P1217" s="186">
        <f>O1217*H1217</f>
        <v>0</v>
      </c>
      <c r="Q1217" s="186">
        <v>0</v>
      </c>
      <c r="R1217" s="186">
        <f>Q1217*H1217</f>
        <v>0</v>
      </c>
      <c r="S1217" s="186">
        <v>0</v>
      </c>
      <c r="T1217" s="187">
        <f>S1217*H1217</f>
        <v>0</v>
      </c>
      <c r="AR1217" s="25" t="s">
        <v>337</v>
      </c>
      <c r="AT1217" s="25" t="s">
        <v>287</v>
      </c>
      <c r="AU1217" s="25" t="s">
        <v>291</v>
      </c>
      <c r="AY1217" s="25" t="s">
        <v>285</v>
      </c>
      <c r="BE1217" s="188">
        <f>IF(N1217="základní",J1217,0)</f>
        <v>0</v>
      </c>
      <c r="BF1217" s="188">
        <f>IF(N1217="snížená",J1217,0)</f>
        <v>0</v>
      </c>
      <c r="BG1217" s="188">
        <f>IF(N1217="zákl. přenesená",J1217,0)</f>
        <v>0</v>
      </c>
      <c r="BH1217" s="188">
        <f>IF(N1217="sníž. přenesená",J1217,0)</f>
        <v>0</v>
      </c>
      <c r="BI1217" s="188">
        <f>IF(N1217="nulová",J1217,0)</f>
        <v>0</v>
      </c>
      <c r="BJ1217" s="25" t="s">
        <v>82</v>
      </c>
      <c r="BK1217" s="188">
        <f>ROUND(I1217*H1217,2)</f>
        <v>0</v>
      </c>
      <c r="BL1217" s="25" t="s">
        <v>337</v>
      </c>
      <c r="BM1217" s="25" t="s">
        <v>3513</v>
      </c>
    </row>
    <row r="1218" spans="2:65" s="1" customFormat="1">
      <c r="B1218" s="176"/>
      <c r="C1218" s="177" t="s">
        <v>3514</v>
      </c>
      <c r="D1218" s="177" t="s">
        <v>287</v>
      </c>
      <c r="E1218" s="178" t="s">
        <v>3515</v>
      </c>
      <c r="F1218" s="179" t="s">
        <v>3244</v>
      </c>
      <c r="G1218" s="180" t="s">
        <v>1222</v>
      </c>
      <c r="H1218" s="181">
        <v>8</v>
      </c>
      <c r="I1218" s="182"/>
      <c r="J1218" s="183">
        <f>ROUND(I1218*H1218,2)</f>
        <v>0</v>
      </c>
      <c r="K1218" s="403" t="s">
        <v>5588</v>
      </c>
      <c r="L1218" s="42"/>
      <c r="M1218" s="184" t="s">
        <v>5</v>
      </c>
      <c r="N1218" s="185" t="s">
        <v>45</v>
      </c>
      <c r="O1218" s="43"/>
      <c r="P1218" s="186">
        <f>O1218*H1218</f>
        <v>0</v>
      </c>
      <c r="Q1218" s="186">
        <v>0</v>
      </c>
      <c r="R1218" s="186">
        <f>Q1218*H1218</f>
        <v>0</v>
      </c>
      <c r="S1218" s="186">
        <v>0</v>
      </c>
      <c r="T1218" s="187">
        <f>S1218*H1218</f>
        <v>0</v>
      </c>
      <c r="AR1218" s="25" t="s">
        <v>337</v>
      </c>
      <c r="AT1218" s="25" t="s">
        <v>287</v>
      </c>
      <c r="AU1218" s="25" t="s">
        <v>291</v>
      </c>
      <c r="AY1218" s="25" t="s">
        <v>285</v>
      </c>
      <c r="BE1218" s="188">
        <f>IF(N1218="základní",J1218,0)</f>
        <v>0</v>
      </c>
      <c r="BF1218" s="188">
        <f>IF(N1218="snížená",J1218,0)</f>
        <v>0</v>
      </c>
      <c r="BG1218" s="188">
        <f>IF(N1218="zákl. přenesená",J1218,0)</f>
        <v>0</v>
      </c>
      <c r="BH1218" s="188">
        <f>IF(N1218="sníž. přenesená",J1218,0)</f>
        <v>0</v>
      </c>
      <c r="BI1218" s="188">
        <f>IF(N1218="nulová",J1218,0)</f>
        <v>0</v>
      </c>
      <c r="BJ1218" s="25" t="s">
        <v>82</v>
      </c>
      <c r="BK1218" s="188">
        <f>ROUND(I1218*H1218,2)</f>
        <v>0</v>
      </c>
      <c r="BL1218" s="25" t="s">
        <v>337</v>
      </c>
      <c r="BM1218" s="25" t="s">
        <v>3516</v>
      </c>
    </row>
    <row r="1219" spans="2:65" s="1" customFormat="1">
      <c r="B1219" s="176"/>
      <c r="C1219" s="177" t="s">
        <v>3517</v>
      </c>
      <c r="D1219" s="177" t="s">
        <v>287</v>
      </c>
      <c r="E1219" s="178" t="s">
        <v>3518</v>
      </c>
      <c r="F1219" s="179" t="s">
        <v>3519</v>
      </c>
      <c r="G1219" s="180" t="s">
        <v>1222</v>
      </c>
      <c r="H1219" s="181">
        <v>12</v>
      </c>
      <c r="I1219" s="182"/>
      <c r="J1219" s="183">
        <f>ROUND(I1219*H1219,2)</f>
        <v>0</v>
      </c>
      <c r="K1219" s="403" t="s">
        <v>5588</v>
      </c>
      <c r="L1219" s="42"/>
      <c r="M1219" s="184" t="s">
        <v>5</v>
      </c>
      <c r="N1219" s="185" t="s">
        <v>45</v>
      </c>
      <c r="O1219" s="43"/>
      <c r="P1219" s="186">
        <f>O1219*H1219</f>
        <v>0</v>
      </c>
      <c r="Q1219" s="186">
        <v>0</v>
      </c>
      <c r="R1219" s="186">
        <f>Q1219*H1219</f>
        <v>0</v>
      </c>
      <c r="S1219" s="186">
        <v>0</v>
      </c>
      <c r="T1219" s="187">
        <f>S1219*H1219</f>
        <v>0</v>
      </c>
      <c r="AR1219" s="25" t="s">
        <v>337</v>
      </c>
      <c r="AT1219" s="25" t="s">
        <v>287</v>
      </c>
      <c r="AU1219" s="25" t="s">
        <v>291</v>
      </c>
      <c r="AY1219" s="25" t="s">
        <v>285</v>
      </c>
      <c r="BE1219" s="188">
        <f>IF(N1219="základní",J1219,0)</f>
        <v>0</v>
      </c>
      <c r="BF1219" s="188">
        <f>IF(N1219="snížená",J1219,0)</f>
        <v>0</v>
      </c>
      <c r="BG1219" s="188">
        <f>IF(N1219="zákl. přenesená",J1219,0)</f>
        <v>0</v>
      </c>
      <c r="BH1219" s="188">
        <f>IF(N1219="sníž. přenesená",J1219,0)</f>
        <v>0</v>
      </c>
      <c r="BI1219" s="188">
        <f>IF(N1219="nulová",J1219,0)</f>
        <v>0</v>
      </c>
      <c r="BJ1219" s="25" t="s">
        <v>82</v>
      </c>
      <c r="BK1219" s="188">
        <f>ROUND(I1219*H1219,2)</f>
        <v>0</v>
      </c>
      <c r="BL1219" s="25" t="s">
        <v>337</v>
      </c>
      <c r="BM1219" s="25" t="s">
        <v>3520</v>
      </c>
    </row>
    <row r="1220" spans="2:65" s="10" customFormat="1" ht="14.4">
      <c r="B1220" s="162"/>
      <c r="D1220" s="163" t="s">
        <v>73</v>
      </c>
      <c r="E1220" s="240" t="s">
        <v>3521</v>
      </c>
      <c r="F1220" s="240" t="s">
        <v>3522</v>
      </c>
      <c r="I1220" s="165"/>
      <c r="J1220" s="241">
        <f>BK1220</f>
        <v>0</v>
      </c>
      <c r="K1220" s="401"/>
      <c r="L1220" s="162"/>
      <c r="M1220" s="167"/>
      <c r="N1220" s="168"/>
      <c r="O1220" s="168"/>
      <c r="P1220" s="169">
        <f>P1221</f>
        <v>0</v>
      </c>
      <c r="Q1220" s="168"/>
      <c r="R1220" s="169">
        <f>R1221</f>
        <v>0</v>
      </c>
      <c r="S1220" s="168"/>
      <c r="T1220" s="170">
        <f>T1221</f>
        <v>0</v>
      </c>
      <c r="AR1220" s="163" t="s">
        <v>84</v>
      </c>
      <c r="AT1220" s="171" t="s">
        <v>73</v>
      </c>
      <c r="AU1220" s="171" t="s">
        <v>84</v>
      </c>
      <c r="AY1220" s="163" t="s">
        <v>285</v>
      </c>
      <c r="BK1220" s="172">
        <f>BK1221</f>
        <v>0</v>
      </c>
    </row>
    <row r="1221" spans="2:65" s="15" customFormat="1">
      <c r="B1221" s="245"/>
      <c r="D1221" s="246" t="s">
        <v>73</v>
      </c>
      <c r="E1221" s="246" t="s">
        <v>3523</v>
      </c>
      <c r="F1221" s="246" t="s">
        <v>3524</v>
      </c>
      <c r="I1221" s="247"/>
      <c r="J1221" s="248">
        <f>BK1221</f>
        <v>0</v>
      </c>
      <c r="K1221" s="410"/>
      <c r="L1221" s="245"/>
      <c r="M1221" s="249"/>
      <c r="N1221" s="250"/>
      <c r="O1221" s="250"/>
      <c r="P1221" s="251">
        <f>SUM(P1222:P1265)</f>
        <v>0</v>
      </c>
      <c r="Q1221" s="250"/>
      <c r="R1221" s="251">
        <f>SUM(R1222:R1265)</f>
        <v>0</v>
      </c>
      <c r="S1221" s="250"/>
      <c r="T1221" s="252">
        <f>SUM(T1222:T1265)</f>
        <v>0</v>
      </c>
      <c r="AR1221" s="253" t="s">
        <v>84</v>
      </c>
      <c r="AT1221" s="254" t="s">
        <v>73</v>
      </c>
      <c r="AU1221" s="254" t="s">
        <v>142</v>
      </c>
      <c r="AY1221" s="253" t="s">
        <v>285</v>
      </c>
      <c r="BK1221" s="255">
        <f>SUM(BK1222:BK1265)</f>
        <v>0</v>
      </c>
    </row>
    <row r="1222" spans="2:65" s="1" customFormat="1">
      <c r="B1222" s="176"/>
      <c r="C1222" s="230" t="s">
        <v>3525</v>
      </c>
      <c r="D1222" s="230" t="s">
        <v>757</v>
      </c>
      <c r="E1222" s="231" t="s">
        <v>3526</v>
      </c>
      <c r="F1222" s="232" t="s">
        <v>3527</v>
      </c>
      <c r="G1222" s="233" t="s">
        <v>318</v>
      </c>
      <c r="H1222" s="234">
        <v>14.5</v>
      </c>
      <c r="I1222" s="235"/>
      <c r="J1222" s="236">
        <f t="shared" ref="J1222:J1265" si="410">ROUND(I1222*H1222,2)</f>
        <v>0</v>
      </c>
      <c r="K1222" s="407" t="s">
        <v>5588</v>
      </c>
      <c r="L1222" s="237"/>
      <c r="M1222" s="238" t="s">
        <v>5</v>
      </c>
      <c r="N1222" s="239" t="s">
        <v>45</v>
      </c>
      <c r="O1222" s="43"/>
      <c r="P1222" s="186">
        <f t="shared" ref="P1222:P1265" si="411">O1222*H1222</f>
        <v>0</v>
      </c>
      <c r="Q1222" s="186">
        <v>0</v>
      </c>
      <c r="R1222" s="186">
        <f t="shared" ref="R1222:R1265" si="412">Q1222*H1222</f>
        <v>0</v>
      </c>
      <c r="S1222" s="186">
        <v>0</v>
      </c>
      <c r="T1222" s="187">
        <f t="shared" ref="T1222:T1265" si="413">S1222*H1222</f>
        <v>0</v>
      </c>
      <c r="AR1222" s="25" t="s">
        <v>401</v>
      </c>
      <c r="AT1222" s="25" t="s">
        <v>757</v>
      </c>
      <c r="AU1222" s="25" t="s">
        <v>291</v>
      </c>
      <c r="AY1222" s="25" t="s">
        <v>285</v>
      </c>
      <c r="BE1222" s="188">
        <f t="shared" ref="BE1222:BE1265" si="414">IF(N1222="základní",J1222,0)</f>
        <v>0</v>
      </c>
      <c r="BF1222" s="188">
        <f t="shared" ref="BF1222:BF1265" si="415">IF(N1222="snížená",J1222,0)</f>
        <v>0</v>
      </c>
      <c r="BG1222" s="188">
        <f t="shared" ref="BG1222:BG1265" si="416">IF(N1222="zákl. přenesená",J1222,0)</f>
        <v>0</v>
      </c>
      <c r="BH1222" s="188">
        <f t="shared" ref="BH1222:BH1265" si="417">IF(N1222="sníž. přenesená",J1222,0)</f>
        <v>0</v>
      </c>
      <c r="BI1222" s="188">
        <f t="shared" ref="BI1222:BI1265" si="418">IF(N1222="nulová",J1222,0)</f>
        <v>0</v>
      </c>
      <c r="BJ1222" s="25" t="s">
        <v>82</v>
      </c>
      <c r="BK1222" s="188">
        <f t="shared" ref="BK1222:BK1265" si="419">ROUND(I1222*H1222,2)</f>
        <v>0</v>
      </c>
      <c r="BL1222" s="25" t="s">
        <v>337</v>
      </c>
      <c r="BM1222" s="25" t="s">
        <v>3528</v>
      </c>
    </row>
    <row r="1223" spans="2:65" s="1" customFormat="1">
      <c r="B1223" s="176"/>
      <c r="C1223" s="230" t="s">
        <v>3529</v>
      </c>
      <c r="D1223" s="230" t="s">
        <v>757</v>
      </c>
      <c r="E1223" s="231" t="s">
        <v>3530</v>
      </c>
      <c r="F1223" s="232" t="s">
        <v>3531</v>
      </c>
      <c r="G1223" s="233" t="s">
        <v>318</v>
      </c>
      <c r="H1223" s="234">
        <v>21</v>
      </c>
      <c r="I1223" s="235"/>
      <c r="J1223" s="236">
        <f t="shared" si="410"/>
        <v>0</v>
      </c>
      <c r="K1223" s="407" t="s">
        <v>5588</v>
      </c>
      <c r="L1223" s="237"/>
      <c r="M1223" s="238" t="s">
        <v>5</v>
      </c>
      <c r="N1223" s="239" t="s">
        <v>45</v>
      </c>
      <c r="O1223" s="43"/>
      <c r="P1223" s="186">
        <f t="shared" si="411"/>
        <v>0</v>
      </c>
      <c r="Q1223" s="186">
        <v>0</v>
      </c>
      <c r="R1223" s="186">
        <f t="shared" si="412"/>
        <v>0</v>
      </c>
      <c r="S1223" s="186">
        <v>0</v>
      </c>
      <c r="T1223" s="187">
        <f t="shared" si="413"/>
        <v>0</v>
      </c>
      <c r="AR1223" s="25" t="s">
        <v>401</v>
      </c>
      <c r="AT1223" s="25" t="s">
        <v>757</v>
      </c>
      <c r="AU1223" s="25" t="s">
        <v>291</v>
      </c>
      <c r="AY1223" s="25" t="s">
        <v>285</v>
      </c>
      <c r="BE1223" s="188">
        <f t="shared" si="414"/>
        <v>0</v>
      </c>
      <c r="BF1223" s="188">
        <f t="shared" si="415"/>
        <v>0</v>
      </c>
      <c r="BG1223" s="188">
        <f t="shared" si="416"/>
        <v>0</v>
      </c>
      <c r="BH1223" s="188">
        <f t="shared" si="417"/>
        <v>0</v>
      </c>
      <c r="BI1223" s="188">
        <f t="shared" si="418"/>
        <v>0</v>
      </c>
      <c r="BJ1223" s="25" t="s">
        <v>82</v>
      </c>
      <c r="BK1223" s="188">
        <f t="shared" si="419"/>
        <v>0</v>
      </c>
      <c r="BL1223" s="25" t="s">
        <v>337</v>
      </c>
      <c r="BM1223" s="25" t="s">
        <v>3532</v>
      </c>
    </row>
    <row r="1224" spans="2:65" s="1" customFormat="1">
      <c r="B1224" s="176"/>
      <c r="C1224" s="230" t="s">
        <v>3533</v>
      </c>
      <c r="D1224" s="230" t="s">
        <v>757</v>
      </c>
      <c r="E1224" s="231" t="s">
        <v>3534</v>
      </c>
      <c r="F1224" s="232" t="s">
        <v>3535</v>
      </c>
      <c r="G1224" s="233" t="s">
        <v>318</v>
      </c>
      <c r="H1224" s="234">
        <v>28.4</v>
      </c>
      <c r="I1224" s="235"/>
      <c r="J1224" s="236">
        <f t="shared" si="410"/>
        <v>0</v>
      </c>
      <c r="K1224" s="407" t="s">
        <v>5588</v>
      </c>
      <c r="L1224" s="237"/>
      <c r="M1224" s="238" t="s">
        <v>5</v>
      </c>
      <c r="N1224" s="239" t="s">
        <v>45</v>
      </c>
      <c r="O1224" s="43"/>
      <c r="P1224" s="186">
        <f t="shared" si="411"/>
        <v>0</v>
      </c>
      <c r="Q1224" s="186">
        <v>0</v>
      </c>
      <c r="R1224" s="186">
        <f t="shared" si="412"/>
        <v>0</v>
      </c>
      <c r="S1224" s="186">
        <v>0</v>
      </c>
      <c r="T1224" s="187">
        <f t="shared" si="413"/>
        <v>0</v>
      </c>
      <c r="AR1224" s="25" t="s">
        <v>401</v>
      </c>
      <c r="AT1224" s="25" t="s">
        <v>757</v>
      </c>
      <c r="AU1224" s="25" t="s">
        <v>291</v>
      </c>
      <c r="AY1224" s="25" t="s">
        <v>285</v>
      </c>
      <c r="BE1224" s="188">
        <f t="shared" si="414"/>
        <v>0</v>
      </c>
      <c r="BF1224" s="188">
        <f t="shared" si="415"/>
        <v>0</v>
      </c>
      <c r="BG1224" s="188">
        <f t="shared" si="416"/>
        <v>0</v>
      </c>
      <c r="BH1224" s="188">
        <f t="shared" si="417"/>
        <v>0</v>
      </c>
      <c r="BI1224" s="188">
        <f t="shared" si="418"/>
        <v>0</v>
      </c>
      <c r="BJ1224" s="25" t="s">
        <v>82</v>
      </c>
      <c r="BK1224" s="188">
        <f t="shared" si="419"/>
        <v>0</v>
      </c>
      <c r="BL1224" s="25" t="s">
        <v>337</v>
      </c>
      <c r="BM1224" s="25" t="s">
        <v>3536</v>
      </c>
    </row>
    <row r="1225" spans="2:65" s="1" customFormat="1">
      <c r="B1225" s="176"/>
      <c r="C1225" s="230" t="s">
        <v>3537</v>
      </c>
      <c r="D1225" s="230" t="s">
        <v>757</v>
      </c>
      <c r="E1225" s="231" t="s">
        <v>3538</v>
      </c>
      <c r="F1225" s="232" t="s">
        <v>3539</v>
      </c>
      <c r="G1225" s="233" t="s">
        <v>318</v>
      </c>
      <c r="H1225" s="234">
        <v>4</v>
      </c>
      <c r="I1225" s="235"/>
      <c r="J1225" s="236">
        <f t="shared" si="410"/>
        <v>0</v>
      </c>
      <c r="K1225" s="407" t="s">
        <v>5588</v>
      </c>
      <c r="L1225" s="237"/>
      <c r="M1225" s="238" t="s">
        <v>5</v>
      </c>
      <c r="N1225" s="239" t="s">
        <v>45</v>
      </c>
      <c r="O1225" s="43"/>
      <c r="P1225" s="186">
        <f t="shared" si="411"/>
        <v>0</v>
      </c>
      <c r="Q1225" s="186">
        <v>0</v>
      </c>
      <c r="R1225" s="186">
        <f t="shared" si="412"/>
        <v>0</v>
      </c>
      <c r="S1225" s="186">
        <v>0</v>
      </c>
      <c r="T1225" s="187">
        <f t="shared" si="413"/>
        <v>0</v>
      </c>
      <c r="AR1225" s="25" t="s">
        <v>401</v>
      </c>
      <c r="AT1225" s="25" t="s">
        <v>757</v>
      </c>
      <c r="AU1225" s="25" t="s">
        <v>291</v>
      </c>
      <c r="AY1225" s="25" t="s">
        <v>285</v>
      </c>
      <c r="BE1225" s="188">
        <f t="shared" si="414"/>
        <v>0</v>
      </c>
      <c r="BF1225" s="188">
        <f t="shared" si="415"/>
        <v>0</v>
      </c>
      <c r="BG1225" s="188">
        <f t="shared" si="416"/>
        <v>0</v>
      </c>
      <c r="BH1225" s="188">
        <f t="shared" si="417"/>
        <v>0</v>
      </c>
      <c r="BI1225" s="188">
        <f t="shared" si="418"/>
        <v>0</v>
      </c>
      <c r="BJ1225" s="25" t="s">
        <v>82</v>
      </c>
      <c r="BK1225" s="188">
        <f t="shared" si="419"/>
        <v>0</v>
      </c>
      <c r="BL1225" s="25" t="s">
        <v>337</v>
      </c>
      <c r="BM1225" s="25" t="s">
        <v>3540</v>
      </c>
    </row>
    <row r="1226" spans="2:65" s="1" customFormat="1">
      <c r="B1226" s="176"/>
      <c r="C1226" s="230" t="s">
        <v>3541</v>
      </c>
      <c r="D1226" s="230" t="s">
        <v>757</v>
      </c>
      <c r="E1226" s="231" t="s">
        <v>3542</v>
      </c>
      <c r="F1226" s="232" t="s">
        <v>3543</v>
      </c>
      <c r="G1226" s="233" t="s">
        <v>494</v>
      </c>
      <c r="H1226" s="234">
        <v>16</v>
      </c>
      <c r="I1226" s="235"/>
      <c r="J1226" s="236">
        <f t="shared" si="410"/>
        <v>0</v>
      </c>
      <c r="K1226" s="407" t="s">
        <v>5588</v>
      </c>
      <c r="L1226" s="237"/>
      <c r="M1226" s="238" t="s">
        <v>5</v>
      </c>
      <c r="N1226" s="239" t="s">
        <v>45</v>
      </c>
      <c r="O1226" s="43"/>
      <c r="P1226" s="186">
        <f t="shared" si="411"/>
        <v>0</v>
      </c>
      <c r="Q1226" s="186">
        <v>0</v>
      </c>
      <c r="R1226" s="186">
        <f t="shared" si="412"/>
        <v>0</v>
      </c>
      <c r="S1226" s="186">
        <v>0</v>
      </c>
      <c r="T1226" s="187">
        <f t="shared" si="413"/>
        <v>0</v>
      </c>
      <c r="AR1226" s="25" t="s">
        <v>401</v>
      </c>
      <c r="AT1226" s="25" t="s">
        <v>757</v>
      </c>
      <c r="AU1226" s="25" t="s">
        <v>291</v>
      </c>
      <c r="AY1226" s="25" t="s">
        <v>285</v>
      </c>
      <c r="BE1226" s="188">
        <f t="shared" si="414"/>
        <v>0</v>
      </c>
      <c r="BF1226" s="188">
        <f t="shared" si="415"/>
        <v>0</v>
      </c>
      <c r="BG1226" s="188">
        <f t="shared" si="416"/>
        <v>0</v>
      </c>
      <c r="BH1226" s="188">
        <f t="shared" si="417"/>
        <v>0</v>
      </c>
      <c r="BI1226" s="188">
        <f t="shared" si="418"/>
        <v>0</v>
      </c>
      <c r="BJ1226" s="25" t="s">
        <v>82</v>
      </c>
      <c r="BK1226" s="188">
        <f t="shared" si="419"/>
        <v>0</v>
      </c>
      <c r="BL1226" s="25" t="s">
        <v>337</v>
      </c>
      <c r="BM1226" s="25" t="s">
        <v>3544</v>
      </c>
    </row>
    <row r="1227" spans="2:65" s="1" customFormat="1">
      <c r="B1227" s="176"/>
      <c r="C1227" s="230" t="s">
        <v>3545</v>
      </c>
      <c r="D1227" s="230" t="s">
        <v>757</v>
      </c>
      <c r="E1227" s="231" t="s">
        <v>3546</v>
      </c>
      <c r="F1227" s="232" t="s">
        <v>3547</v>
      </c>
      <c r="G1227" s="233" t="s">
        <v>494</v>
      </c>
      <c r="H1227" s="234">
        <v>32.4</v>
      </c>
      <c r="I1227" s="235"/>
      <c r="J1227" s="236">
        <f t="shared" si="410"/>
        <v>0</v>
      </c>
      <c r="K1227" s="407" t="s">
        <v>5588</v>
      </c>
      <c r="L1227" s="237"/>
      <c r="M1227" s="238" t="s">
        <v>5</v>
      </c>
      <c r="N1227" s="239" t="s">
        <v>45</v>
      </c>
      <c r="O1227" s="43"/>
      <c r="P1227" s="186">
        <f t="shared" si="411"/>
        <v>0</v>
      </c>
      <c r="Q1227" s="186">
        <v>0</v>
      </c>
      <c r="R1227" s="186">
        <f t="shared" si="412"/>
        <v>0</v>
      </c>
      <c r="S1227" s="186">
        <v>0</v>
      </c>
      <c r="T1227" s="187">
        <f t="shared" si="413"/>
        <v>0</v>
      </c>
      <c r="AR1227" s="25" t="s">
        <v>401</v>
      </c>
      <c r="AT1227" s="25" t="s">
        <v>757</v>
      </c>
      <c r="AU1227" s="25" t="s">
        <v>291</v>
      </c>
      <c r="AY1227" s="25" t="s">
        <v>285</v>
      </c>
      <c r="BE1227" s="188">
        <f t="shared" si="414"/>
        <v>0</v>
      </c>
      <c r="BF1227" s="188">
        <f t="shared" si="415"/>
        <v>0</v>
      </c>
      <c r="BG1227" s="188">
        <f t="shared" si="416"/>
        <v>0</v>
      </c>
      <c r="BH1227" s="188">
        <f t="shared" si="417"/>
        <v>0</v>
      </c>
      <c r="BI1227" s="188">
        <f t="shared" si="418"/>
        <v>0</v>
      </c>
      <c r="BJ1227" s="25" t="s">
        <v>82</v>
      </c>
      <c r="BK1227" s="188">
        <f t="shared" si="419"/>
        <v>0</v>
      </c>
      <c r="BL1227" s="25" t="s">
        <v>337</v>
      </c>
      <c r="BM1227" s="25" t="s">
        <v>3548</v>
      </c>
    </row>
    <row r="1228" spans="2:65" s="1" customFormat="1">
      <c r="B1228" s="176"/>
      <c r="C1228" s="230" t="s">
        <v>3549</v>
      </c>
      <c r="D1228" s="230" t="s">
        <v>757</v>
      </c>
      <c r="E1228" s="231" t="s">
        <v>3550</v>
      </c>
      <c r="F1228" s="232" t="s">
        <v>3551</v>
      </c>
      <c r="G1228" s="233" t="s">
        <v>494</v>
      </c>
      <c r="H1228" s="234">
        <v>118.2</v>
      </c>
      <c r="I1228" s="235"/>
      <c r="J1228" s="236">
        <f t="shared" si="410"/>
        <v>0</v>
      </c>
      <c r="K1228" s="407" t="s">
        <v>5588</v>
      </c>
      <c r="L1228" s="237"/>
      <c r="M1228" s="238" t="s">
        <v>5</v>
      </c>
      <c r="N1228" s="239" t="s">
        <v>45</v>
      </c>
      <c r="O1228" s="43"/>
      <c r="P1228" s="186">
        <f t="shared" si="411"/>
        <v>0</v>
      </c>
      <c r="Q1228" s="186">
        <v>0</v>
      </c>
      <c r="R1228" s="186">
        <f t="shared" si="412"/>
        <v>0</v>
      </c>
      <c r="S1228" s="186">
        <v>0</v>
      </c>
      <c r="T1228" s="187">
        <f t="shared" si="413"/>
        <v>0</v>
      </c>
      <c r="AR1228" s="25" t="s">
        <v>401</v>
      </c>
      <c r="AT1228" s="25" t="s">
        <v>757</v>
      </c>
      <c r="AU1228" s="25" t="s">
        <v>291</v>
      </c>
      <c r="AY1228" s="25" t="s">
        <v>285</v>
      </c>
      <c r="BE1228" s="188">
        <f t="shared" si="414"/>
        <v>0</v>
      </c>
      <c r="BF1228" s="188">
        <f t="shared" si="415"/>
        <v>0</v>
      </c>
      <c r="BG1228" s="188">
        <f t="shared" si="416"/>
        <v>0</v>
      </c>
      <c r="BH1228" s="188">
        <f t="shared" si="417"/>
        <v>0</v>
      </c>
      <c r="BI1228" s="188">
        <f t="shared" si="418"/>
        <v>0</v>
      </c>
      <c r="BJ1228" s="25" t="s">
        <v>82</v>
      </c>
      <c r="BK1228" s="188">
        <f t="shared" si="419"/>
        <v>0</v>
      </c>
      <c r="BL1228" s="25" t="s">
        <v>337</v>
      </c>
      <c r="BM1228" s="25" t="s">
        <v>3552</v>
      </c>
    </row>
    <row r="1229" spans="2:65" s="1" customFormat="1">
      <c r="B1229" s="176"/>
      <c r="C1229" s="230" t="s">
        <v>3553</v>
      </c>
      <c r="D1229" s="230" t="s">
        <v>757</v>
      </c>
      <c r="E1229" s="231" t="s">
        <v>3554</v>
      </c>
      <c r="F1229" s="232" t="s">
        <v>3555</v>
      </c>
      <c r="G1229" s="233" t="s">
        <v>318</v>
      </c>
      <c r="H1229" s="234">
        <v>542.9</v>
      </c>
      <c r="I1229" s="235"/>
      <c r="J1229" s="236">
        <f t="shared" si="410"/>
        <v>0</v>
      </c>
      <c r="K1229" s="407" t="s">
        <v>5588</v>
      </c>
      <c r="L1229" s="237"/>
      <c r="M1229" s="238" t="s">
        <v>5</v>
      </c>
      <c r="N1229" s="239" t="s">
        <v>45</v>
      </c>
      <c r="O1229" s="43"/>
      <c r="P1229" s="186">
        <f t="shared" si="411"/>
        <v>0</v>
      </c>
      <c r="Q1229" s="186">
        <v>0</v>
      </c>
      <c r="R1229" s="186">
        <f t="shared" si="412"/>
        <v>0</v>
      </c>
      <c r="S1229" s="186">
        <v>0</v>
      </c>
      <c r="T1229" s="187">
        <f t="shared" si="413"/>
        <v>0</v>
      </c>
      <c r="AR1229" s="25" t="s">
        <v>401</v>
      </c>
      <c r="AT1229" s="25" t="s">
        <v>757</v>
      </c>
      <c r="AU1229" s="25" t="s">
        <v>291</v>
      </c>
      <c r="AY1229" s="25" t="s">
        <v>285</v>
      </c>
      <c r="BE1229" s="188">
        <f t="shared" si="414"/>
        <v>0</v>
      </c>
      <c r="BF1229" s="188">
        <f t="shared" si="415"/>
        <v>0</v>
      </c>
      <c r="BG1229" s="188">
        <f t="shared" si="416"/>
        <v>0</v>
      </c>
      <c r="BH1229" s="188">
        <f t="shared" si="417"/>
        <v>0</v>
      </c>
      <c r="BI1229" s="188">
        <f t="shared" si="418"/>
        <v>0</v>
      </c>
      <c r="BJ1229" s="25" t="s">
        <v>82</v>
      </c>
      <c r="BK1229" s="188">
        <f t="shared" si="419"/>
        <v>0</v>
      </c>
      <c r="BL1229" s="25" t="s">
        <v>337</v>
      </c>
      <c r="BM1229" s="25" t="s">
        <v>3556</v>
      </c>
    </row>
    <row r="1230" spans="2:65" s="1" customFormat="1">
      <c r="B1230" s="176"/>
      <c r="C1230" s="230" t="s">
        <v>3557</v>
      </c>
      <c r="D1230" s="230" t="s">
        <v>757</v>
      </c>
      <c r="E1230" s="231" t="s">
        <v>3558</v>
      </c>
      <c r="F1230" s="232" t="s">
        <v>3559</v>
      </c>
      <c r="G1230" s="233" t="s">
        <v>318</v>
      </c>
      <c r="H1230" s="234">
        <v>157.19999999999999</v>
      </c>
      <c r="I1230" s="235"/>
      <c r="J1230" s="236">
        <f t="shared" si="410"/>
        <v>0</v>
      </c>
      <c r="K1230" s="407" t="s">
        <v>5588</v>
      </c>
      <c r="L1230" s="237"/>
      <c r="M1230" s="238" t="s">
        <v>5</v>
      </c>
      <c r="N1230" s="239" t="s">
        <v>45</v>
      </c>
      <c r="O1230" s="43"/>
      <c r="P1230" s="186">
        <f t="shared" si="411"/>
        <v>0</v>
      </c>
      <c r="Q1230" s="186">
        <v>0</v>
      </c>
      <c r="R1230" s="186">
        <f t="shared" si="412"/>
        <v>0</v>
      </c>
      <c r="S1230" s="186">
        <v>0</v>
      </c>
      <c r="T1230" s="187">
        <f t="shared" si="413"/>
        <v>0</v>
      </c>
      <c r="AR1230" s="25" t="s">
        <v>401</v>
      </c>
      <c r="AT1230" s="25" t="s">
        <v>757</v>
      </c>
      <c r="AU1230" s="25" t="s">
        <v>291</v>
      </c>
      <c r="AY1230" s="25" t="s">
        <v>285</v>
      </c>
      <c r="BE1230" s="188">
        <f t="shared" si="414"/>
        <v>0</v>
      </c>
      <c r="BF1230" s="188">
        <f t="shared" si="415"/>
        <v>0</v>
      </c>
      <c r="BG1230" s="188">
        <f t="shared" si="416"/>
        <v>0</v>
      </c>
      <c r="BH1230" s="188">
        <f t="shared" si="417"/>
        <v>0</v>
      </c>
      <c r="BI1230" s="188">
        <f t="shared" si="418"/>
        <v>0</v>
      </c>
      <c r="BJ1230" s="25" t="s">
        <v>82</v>
      </c>
      <c r="BK1230" s="188">
        <f t="shared" si="419"/>
        <v>0</v>
      </c>
      <c r="BL1230" s="25" t="s">
        <v>337</v>
      </c>
      <c r="BM1230" s="25" t="s">
        <v>3560</v>
      </c>
    </row>
    <row r="1231" spans="2:65" s="1" customFormat="1">
      <c r="B1231" s="176"/>
      <c r="C1231" s="230" t="s">
        <v>3561</v>
      </c>
      <c r="D1231" s="230" t="s">
        <v>757</v>
      </c>
      <c r="E1231" s="231" t="s">
        <v>3562</v>
      </c>
      <c r="F1231" s="232" t="s">
        <v>3563</v>
      </c>
      <c r="G1231" s="233" t="s">
        <v>370</v>
      </c>
      <c r="H1231" s="234">
        <v>44.3</v>
      </c>
      <c r="I1231" s="235"/>
      <c r="J1231" s="236">
        <f t="shared" si="410"/>
        <v>0</v>
      </c>
      <c r="K1231" s="407" t="s">
        <v>5588</v>
      </c>
      <c r="L1231" s="237"/>
      <c r="M1231" s="238" t="s">
        <v>5</v>
      </c>
      <c r="N1231" s="239" t="s">
        <v>45</v>
      </c>
      <c r="O1231" s="43"/>
      <c r="P1231" s="186">
        <f t="shared" si="411"/>
        <v>0</v>
      </c>
      <c r="Q1231" s="186">
        <v>0</v>
      </c>
      <c r="R1231" s="186">
        <f t="shared" si="412"/>
        <v>0</v>
      </c>
      <c r="S1231" s="186">
        <v>0</v>
      </c>
      <c r="T1231" s="187">
        <f t="shared" si="413"/>
        <v>0</v>
      </c>
      <c r="AR1231" s="25" t="s">
        <v>401</v>
      </c>
      <c r="AT1231" s="25" t="s">
        <v>757</v>
      </c>
      <c r="AU1231" s="25" t="s">
        <v>291</v>
      </c>
      <c r="AY1231" s="25" t="s">
        <v>285</v>
      </c>
      <c r="BE1231" s="188">
        <f t="shared" si="414"/>
        <v>0</v>
      </c>
      <c r="BF1231" s="188">
        <f t="shared" si="415"/>
        <v>0</v>
      </c>
      <c r="BG1231" s="188">
        <f t="shared" si="416"/>
        <v>0</v>
      </c>
      <c r="BH1231" s="188">
        <f t="shared" si="417"/>
        <v>0</v>
      </c>
      <c r="BI1231" s="188">
        <f t="shared" si="418"/>
        <v>0</v>
      </c>
      <c r="BJ1231" s="25" t="s">
        <v>82</v>
      </c>
      <c r="BK1231" s="188">
        <f t="shared" si="419"/>
        <v>0</v>
      </c>
      <c r="BL1231" s="25" t="s">
        <v>337</v>
      </c>
      <c r="BM1231" s="25" t="s">
        <v>3564</v>
      </c>
    </row>
    <row r="1232" spans="2:65" s="1" customFormat="1">
      <c r="B1232" s="176"/>
      <c r="C1232" s="230" t="s">
        <v>3565</v>
      </c>
      <c r="D1232" s="230" t="s">
        <v>757</v>
      </c>
      <c r="E1232" s="231" t="s">
        <v>3566</v>
      </c>
      <c r="F1232" s="232" t="s">
        <v>3567</v>
      </c>
      <c r="G1232" s="233" t="s">
        <v>494</v>
      </c>
      <c r="H1232" s="234">
        <v>1.5</v>
      </c>
      <c r="I1232" s="235"/>
      <c r="J1232" s="236">
        <f t="shared" si="410"/>
        <v>0</v>
      </c>
      <c r="K1232" s="407" t="s">
        <v>5588</v>
      </c>
      <c r="L1232" s="237"/>
      <c r="M1232" s="238" t="s">
        <v>5</v>
      </c>
      <c r="N1232" s="239" t="s">
        <v>45</v>
      </c>
      <c r="O1232" s="43"/>
      <c r="P1232" s="186">
        <f t="shared" si="411"/>
        <v>0</v>
      </c>
      <c r="Q1232" s="186">
        <v>0</v>
      </c>
      <c r="R1232" s="186">
        <f t="shared" si="412"/>
        <v>0</v>
      </c>
      <c r="S1232" s="186">
        <v>0</v>
      </c>
      <c r="T1232" s="187">
        <f t="shared" si="413"/>
        <v>0</v>
      </c>
      <c r="AR1232" s="25" t="s">
        <v>401</v>
      </c>
      <c r="AT1232" s="25" t="s">
        <v>757</v>
      </c>
      <c r="AU1232" s="25" t="s">
        <v>291</v>
      </c>
      <c r="AY1232" s="25" t="s">
        <v>285</v>
      </c>
      <c r="BE1232" s="188">
        <f t="shared" si="414"/>
        <v>0</v>
      </c>
      <c r="BF1232" s="188">
        <f t="shared" si="415"/>
        <v>0</v>
      </c>
      <c r="BG1232" s="188">
        <f t="shared" si="416"/>
        <v>0</v>
      </c>
      <c r="BH1232" s="188">
        <f t="shared" si="417"/>
        <v>0</v>
      </c>
      <c r="BI1232" s="188">
        <f t="shared" si="418"/>
        <v>0</v>
      </c>
      <c r="BJ1232" s="25" t="s">
        <v>82</v>
      </c>
      <c r="BK1232" s="188">
        <f t="shared" si="419"/>
        <v>0</v>
      </c>
      <c r="BL1232" s="25" t="s">
        <v>337</v>
      </c>
      <c r="BM1232" s="25" t="s">
        <v>3568</v>
      </c>
    </row>
    <row r="1233" spans="2:65" s="1" customFormat="1">
      <c r="B1233" s="176"/>
      <c r="C1233" s="230" t="s">
        <v>3569</v>
      </c>
      <c r="D1233" s="230" t="s">
        <v>757</v>
      </c>
      <c r="E1233" s="231" t="s">
        <v>3570</v>
      </c>
      <c r="F1233" s="232" t="s">
        <v>3571</v>
      </c>
      <c r="G1233" s="233" t="s">
        <v>494</v>
      </c>
      <c r="H1233" s="234">
        <v>2.9</v>
      </c>
      <c r="I1233" s="235"/>
      <c r="J1233" s="236">
        <f t="shared" si="410"/>
        <v>0</v>
      </c>
      <c r="K1233" s="407" t="s">
        <v>5588</v>
      </c>
      <c r="L1233" s="237"/>
      <c r="M1233" s="238" t="s">
        <v>5</v>
      </c>
      <c r="N1233" s="239" t="s">
        <v>45</v>
      </c>
      <c r="O1233" s="43"/>
      <c r="P1233" s="186">
        <f t="shared" si="411"/>
        <v>0</v>
      </c>
      <c r="Q1233" s="186">
        <v>0</v>
      </c>
      <c r="R1233" s="186">
        <f t="shared" si="412"/>
        <v>0</v>
      </c>
      <c r="S1233" s="186">
        <v>0</v>
      </c>
      <c r="T1233" s="187">
        <f t="shared" si="413"/>
        <v>0</v>
      </c>
      <c r="AR1233" s="25" t="s">
        <v>401</v>
      </c>
      <c r="AT1233" s="25" t="s">
        <v>757</v>
      </c>
      <c r="AU1233" s="25" t="s">
        <v>291</v>
      </c>
      <c r="AY1233" s="25" t="s">
        <v>285</v>
      </c>
      <c r="BE1233" s="188">
        <f t="shared" si="414"/>
        <v>0</v>
      </c>
      <c r="BF1233" s="188">
        <f t="shared" si="415"/>
        <v>0</v>
      </c>
      <c r="BG1233" s="188">
        <f t="shared" si="416"/>
        <v>0</v>
      </c>
      <c r="BH1233" s="188">
        <f t="shared" si="417"/>
        <v>0</v>
      </c>
      <c r="BI1233" s="188">
        <f t="shared" si="418"/>
        <v>0</v>
      </c>
      <c r="BJ1233" s="25" t="s">
        <v>82</v>
      </c>
      <c r="BK1233" s="188">
        <f t="shared" si="419"/>
        <v>0</v>
      </c>
      <c r="BL1233" s="25" t="s">
        <v>337</v>
      </c>
      <c r="BM1233" s="25" t="s">
        <v>3572</v>
      </c>
    </row>
    <row r="1234" spans="2:65" s="1" customFormat="1">
      <c r="B1234" s="176"/>
      <c r="C1234" s="230" t="s">
        <v>3573</v>
      </c>
      <c r="D1234" s="230" t="s">
        <v>757</v>
      </c>
      <c r="E1234" s="231" t="s">
        <v>3574</v>
      </c>
      <c r="F1234" s="422" t="s">
        <v>5591</v>
      </c>
      <c r="G1234" s="233" t="s">
        <v>328</v>
      </c>
      <c r="H1234" s="234">
        <v>7500</v>
      </c>
      <c r="I1234" s="235"/>
      <c r="J1234" s="236">
        <f t="shared" si="410"/>
        <v>0</v>
      </c>
      <c r="K1234" s="407" t="s">
        <v>5588</v>
      </c>
      <c r="L1234" s="237"/>
      <c r="M1234" s="238" t="s">
        <v>5</v>
      </c>
      <c r="N1234" s="239" t="s">
        <v>45</v>
      </c>
      <c r="O1234" s="43"/>
      <c r="P1234" s="186">
        <f t="shared" si="411"/>
        <v>0</v>
      </c>
      <c r="Q1234" s="186">
        <v>0</v>
      </c>
      <c r="R1234" s="186">
        <f t="shared" si="412"/>
        <v>0</v>
      </c>
      <c r="S1234" s="186">
        <v>0</v>
      </c>
      <c r="T1234" s="187">
        <f t="shared" si="413"/>
        <v>0</v>
      </c>
      <c r="AR1234" s="25" t="s">
        <v>401</v>
      </c>
      <c r="AT1234" s="25" t="s">
        <v>757</v>
      </c>
      <c r="AU1234" s="25" t="s">
        <v>291</v>
      </c>
      <c r="AY1234" s="25" t="s">
        <v>285</v>
      </c>
      <c r="BE1234" s="188">
        <f t="shared" si="414"/>
        <v>0</v>
      </c>
      <c r="BF1234" s="188">
        <f t="shared" si="415"/>
        <v>0</v>
      </c>
      <c r="BG1234" s="188">
        <f t="shared" si="416"/>
        <v>0</v>
      </c>
      <c r="BH1234" s="188">
        <f t="shared" si="417"/>
        <v>0</v>
      </c>
      <c r="BI1234" s="188">
        <f t="shared" si="418"/>
        <v>0</v>
      </c>
      <c r="BJ1234" s="25" t="s">
        <v>82</v>
      </c>
      <c r="BK1234" s="188">
        <f t="shared" si="419"/>
        <v>0</v>
      </c>
      <c r="BL1234" s="25" t="s">
        <v>337</v>
      </c>
      <c r="BM1234" s="25" t="s">
        <v>3575</v>
      </c>
    </row>
    <row r="1235" spans="2:65" s="1" customFormat="1">
      <c r="B1235" s="176"/>
      <c r="C1235" s="177" t="s">
        <v>3576</v>
      </c>
      <c r="D1235" s="177" t="s">
        <v>287</v>
      </c>
      <c r="E1235" s="178" t="s">
        <v>3577</v>
      </c>
      <c r="F1235" s="179" t="s">
        <v>3578</v>
      </c>
      <c r="G1235" s="180" t="s">
        <v>318</v>
      </c>
      <c r="H1235" s="181">
        <v>25.9</v>
      </c>
      <c r="I1235" s="182"/>
      <c r="J1235" s="183">
        <f t="shared" si="410"/>
        <v>0</v>
      </c>
      <c r="K1235" s="403" t="s">
        <v>5588</v>
      </c>
      <c r="L1235" s="42"/>
      <c r="M1235" s="184" t="s">
        <v>5</v>
      </c>
      <c r="N1235" s="185" t="s">
        <v>45</v>
      </c>
      <c r="O1235" s="43"/>
      <c r="P1235" s="186">
        <f t="shared" si="411"/>
        <v>0</v>
      </c>
      <c r="Q1235" s="186">
        <v>0</v>
      </c>
      <c r="R1235" s="186">
        <f t="shared" si="412"/>
        <v>0</v>
      </c>
      <c r="S1235" s="186">
        <v>0</v>
      </c>
      <c r="T1235" s="187">
        <f t="shared" si="413"/>
        <v>0</v>
      </c>
      <c r="AR1235" s="25" t="s">
        <v>337</v>
      </c>
      <c r="AT1235" s="25" t="s">
        <v>287</v>
      </c>
      <c r="AU1235" s="25" t="s">
        <v>291</v>
      </c>
      <c r="AY1235" s="25" t="s">
        <v>285</v>
      </c>
      <c r="BE1235" s="188">
        <f t="shared" si="414"/>
        <v>0</v>
      </c>
      <c r="BF1235" s="188">
        <f t="shared" si="415"/>
        <v>0</v>
      </c>
      <c r="BG1235" s="188">
        <f t="shared" si="416"/>
        <v>0</v>
      </c>
      <c r="BH1235" s="188">
        <f t="shared" si="417"/>
        <v>0</v>
      </c>
      <c r="BI1235" s="188">
        <f t="shared" si="418"/>
        <v>0</v>
      </c>
      <c r="BJ1235" s="25" t="s">
        <v>82</v>
      </c>
      <c r="BK1235" s="188">
        <f t="shared" si="419"/>
        <v>0</v>
      </c>
      <c r="BL1235" s="25" t="s">
        <v>337</v>
      </c>
      <c r="BM1235" s="25" t="s">
        <v>3579</v>
      </c>
    </row>
    <row r="1236" spans="2:65" s="1" customFormat="1">
      <c r="B1236" s="176"/>
      <c r="C1236" s="177" t="s">
        <v>3580</v>
      </c>
      <c r="D1236" s="177" t="s">
        <v>287</v>
      </c>
      <c r="E1236" s="178" t="s">
        <v>3581</v>
      </c>
      <c r="F1236" s="179" t="s">
        <v>3582</v>
      </c>
      <c r="G1236" s="180" t="s">
        <v>318</v>
      </c>
      <c r="H1236" s="181">
        <v>25.9</v>
      </c>
      <c r="I1236" s="182"/>
      <c r="J1236" s="183">
        <f t="shared" si="410"/>
        <v>0</v>
      </c>
      <c r="K1236" s="403" t="s">
        <v>5588</v>
      </c>
      <c r="L1236" s="42"/>
      <c r="M1236" s="184" t="s">
        <v>5</v>
      </c>
      <c r="N1236" s="185" t="s">
        <v>45</v>
      </c>
      <c r="O1236" s="43"/>
      <c r="P1236" s="186">
        <f t="shared" si="411"/>
        <v>0</v>
      </c>
      <c r="Q1236" s="186">
        <v>0</v>
      </c>
      <c r="R1236" s="186">
        <f t="shared" si="412"/>
        <v>0</v>
      </c>
      <c r="S1236" s="186">
        <v>0</v>
      </c>
      <c r="T1236" s="187">
        <f t="shared" si="413"/>
        <v>0</v>
      </c>
      <c r="AR1236" s="25" t="s">
        <v>337</v>
      </c>
      <c r="AT1236" s="25" t="s">
        <v>287</v>
      </c>
      <c r="AU1236" s="25" t="s">
        <v>291</v>
      </c>
      <c r="AY1236" s="25" t="s">
        <v>285</v>
      </c>
      <c r="BE1236" s="188">
        <f t="shared" si="414"/>
        <v>0</v>
      </c>
      <c r="BF1236" s="188">
        <f t="shared" si="415"/>
        <v>0</v>
      </c>
      <c r="BG1236" s="188">
        <f t="shared" si="416"/>
        <v>0</v>
      </c>
      <c r="BH1236" s="188">
        <f t="shared" si="417"/>
        <v>0</v>
      </c>
      <c r="BI1236" s="188">
        <f t="shared" si="418"/>
        <v>0</v>
      </c>
      <c r="BJ1236" s="25" t="s">
        <v>82</v>
      </c>
      <c r="BK1236" s="188">
        <f t="shared" si="419"/>
        <v>0</v>
      </c>
      <c r="BL1236" s="25" t="s">
        <v>337</v>
      </c>
      <c r="BM1236" s="25" t="s">
        <v>3583</v>
      </c>
    </row>
    <row r="1237" spans="2:65" s="1" customFormat="1">
      <c r="B1237" s="176"/>
      <c r="C1237" s="177" t="s">
        <v>3584</v>
      </c>
      <c r="D1237" s="177" t="s">
        <v>287</v>
      </c>
      <c r="E1237" s="178" t="s">
        <v>3585</v>
      </c>
      <c r="F1237" s="179" t="s">
        <v>3586</v>
      </c>
      <c r="G1237" s="180" t="s">
        <v>318</v>
      </c>
      <c r="H1237" s="181">
        <v>28.3</v>
      </c>
      <c r="I1237" s="182"/>
      <c r="J1237" s="183">
        <f t="shared" si="410"/>
        <v>0</v>
      </c>
      <c r="K1237" s="403" t="s">
        <v>5588</v>
      </c>
      <c r="L1237" s="42"/>
      <c r="M1237" s="184" t="s">
        <v>5</v>
      </c>
      <c r="N1237" s="185" t="s">
        <v>45</v>
      </c>
      <c r="O1237" s="43"/>
      <c r="P1237" s="186">
        <f t="shared" si="411"/>
        <v>0</v>
      </c>
      <c r="Q1237" s="186">
        <v>0</v>
      </c>
      <c r="R1237" s="186">
        <f t="shared" si="412"/>
        <v>0</v>
      </c>
      <c r="S1237" s="186">
        <v>0</v>
      </c>
      <c r="T1237" s="187">
        <f t="shared" si="413"/>
        <v>0</v>
      </c>
      <c r="AR1237" s="25" t="s">
        <v>337</v>
      </c>
      <c r="AT1237" s="25" t="s">
        <v>287</v>
      </c>
      <c r="AU1237" s="25" t="s">
        <v>291</v>
      </c>
      <c r="AY1237" s="25" t="s">
        <v>285</v>
      </c>
      <c r="BE1237" s="188">
        <f t="shared" si="414"/>
        <v>0</v>
      </c>
      <c r="BF1237" s="188">
        <f t="shared" si="415"/>
        <v>0</v>
      </c>
      <c r="BG1237" s="188">
        <f t="shared" si="416"/>
        <v>0</v>
      </c>
      <c r="BH1237" s="188">
        <f t="shared" si="417"/>
        <v>0</v>
      </c>
      <c r="BI1237" s="188">
        <f t="shared" si="418"/>
        <v>0</v>
      </c>
      <c r="BJ1237" s="25" t="s">
        <v>82</v>
      </c>
      <c r="BK1237" s="188">
        <f t="shared" si="419"/>
        <v>0</v>
      </c>
      <c r="BL1237" s="25" t="s">
        <v>337</v>
      </c>
      <c r="BM1237" s="25" t="s">
        <v>3587</v>
      </c>
    </row>
    <row r="1238" spans="2:65" s="1" customFormat="1">
      <c r="B1238" s="176"/>
      <c r="C1238" s="177" t="s">
        <v>3588</v>
      </c>
      <c r="D1238" s="177" t="s">
        <v>287</v>
      </c>
      <c r="E1238" s="178" t="s">
        <v>3589</v>
      </c>
      <c r="F1238" s="179" t="s">
        <v>3590</v>
      </c>
      <c r="G1238" s="180" t="s">
        <v>494</v>
      </c>
      <c r="H1238" s="181">
        <v>28.3</v>
      </c>
      <c r="I1238" s="182"/>
      <c r="J1238" s="183">
        <f t="shared" si="410"/>
        <v>0</v>
      </c>
      <c r="K1238" s="403" t="s">
        <v>5588</v>
      </c>
      <c r="L1238" s="42"/>
      <c r="M1238" s="184" t="s">
        <v>5</v>
      </c>
      <c r="N1238" s="185" t="s">
        <v>45</v>
      </c>
      <c r="O1238" s="43"/>
      <c r="P1238" s="186">
        <f t="shared" si="411"/>
        <v>0</v>
      </c>
      <c r="Q1238" s="186">
        <v>0</v>
      </c>
      <c r="R1238" s="186">
        <f t="shared" si="412"/>
        <v>0</v>
      </c>
      <c r="S1238" s="186">
        <v>0</v>
      </c>
      <c r="T1238" s="187">
        <f t="shared" si="413"/>
        <v>0</v>
      </c>
      <c r="AR1238" s="25" t="s">
        <v>337</v>
      </c>
      <c r="AT1238" s="25" t="s">
        <v>287</v>
      </c>
      <c r="AU1238" s="25" t="s">
        <v>291</v>
      </c>
      <c r="AY1238" s="25" t="s">
        <v>285</v>
      </c>
      <c r="BE1238" s="188">
        <f t="shared" si="414"/>
        <v>0</v>
      </c>
      <c r="BF1238" s="188">
        <f t="shared" si="415"/>
        <v>0</v>
      </c>
      <c r="BG1238" s="188">
        <f t="shared" si="416"/>
        <v>0</v>
      </c>
      <c r="BH1238" s="188">
        <f t="shared" si="417"/>
        <v>0</v>
      </c>
      <c r="BI1238" s="188">
        <f t="shared" si="418"/>
        <v>0</v>
      </c>
      <c r="BJ1238" s="25" t="s">
        <v>82</v>
      </c>
      <c r="BK1238" s="188">
        <f t="shared" si="419"/>
        <v>0</v>
      </c>
      <c r="BL1238" s="25" t="s">
        <v>337</v>
      </c>
      <c r="BM1238" s="25" t="s">
        <v>3591</v>
      </c>
    </row>
    <row r="1239" spans="2:65" s="1" customFormat="1">
      <c r="B1239" s="176"/>
      <c r="C1239" s="177" t="s">
        <v>3592</v>
      </c>
      <c r="D1239" s="177" t="s">
        <v>287</v>
      </c>
      <c r="E1239" s="178" t="s">
        <v>3593</v>
      </c>
      <c r="F1239" s="179" t="s">
        <v>3594</v>
      </c>
      <c r="G1239" s="180" t="s">
        <v>494</v>
      </c>
      <c r="H1239" s="181">
        <v>28.3</v>
      </c>
      <c r="I1239" s="182"/>
      <c r="J1239" s="183">
        <f t="shared" si="410"/>
        <v>0</v>
      </c>
      <c r="K1239" s="403" t="s">
        <v>5588</v>
      </c>
      <c r="L1239" s="42"/>
      <c r="M1239" s="184" t="s">
        <v>5</v>
      </c>
      <c r="N1239" s="185" t="s">
        <v>45</v>
      </c>
      <c r="O1239" s="43"/>
      <c r="P1239" s="186">
        <f t="shared" si="411"/>
        <v>0</v>
      </c>
      <c r="Q1239" s="186">
        <v>0</v>
      </c>
      <c r="R1239" s="186">
        <f t="shared" si="412"/>
        <v>0</v>
      </c>
      <c r="S1239" s="186">
        <v>0</v>
      </c>
      <c r="T1239" s="187">
        <f t="shared" si="413"/>
        <v>0</v>
      </c>
      <c r="AR1239" s="25" t="s">
        <v>337</v>
      </c>
      <c r="AT1239" s="25" t="s">
        <v>287</v>
      </c>
      <c r="AU1239" s="25" t="s">
        <v>291</v>
      </c>
      <c r="AY1239" s="25" t="s">
        <v>285</v>
      </c>
      <c r="BE1239" s="188">
        <f t="shared" si="414"/>
        <v>0</v>
      </c>
      <c r="BF1239" s="188">
        <f t="shared" si="415"/>
        <v>0</v>
      </c>
      <c r="BG1239" s="188">
        <f t="shared" si="416"/>
        <v>0</v>
      </c>
      <c r="BH1239" s="188">
        <f t="shared" si="417"/>
        <v>0</v>
      </c>
      <c r="BI1239" s="188">
        <f t="shared" si="418"/>
        <v>0</v>
      </c>
      <c r="BJ1239" s="25" t="s">
        <v>82</v>
      </c>
      <c r="BK1239" s="188">
        <f t="shared" si="419"/>
        <v>0</v>
      </c>
      <c r="BL1239" s="25" t="s">
        <v>337</v>
      </c>
      <c r="BM1239" s="25" t="s">
        <v>3595</v>
      </c>
    </row>
    <row r="1240" spans="2:65" s="1" customFormat="1">
      <c r="B1240" s="176"/>
      <c r="C1240" s="177" t="s">
        <v>3596</v>
      </c>
      <c r="D1240" s="177" t="s">
        <v>287</v>
      </c>
      <c r="E1240" s="178" t="s">
        <v>3597</v>
      </c>
      <c r="F1240" s="179" t="s">
        <v>3598</v>
      </c>
      <c r="G1240" s="180" t="s">
        <v>494</v>
      </c>
      <c r="H1240" s="181">
        <v>30.6</v>
      </c>
      <c r="I1240" s="182"/>
      <c r="J1240" s="183">
        <f t="shared" si="410"/>
        <v>0</v>
      </c>
      <c r="K1240" s="403" t="s">
        <v>5588</v>
      </c>
      <c r="L1240" s="42"/>
      <c r="M1240" s="184" t="s">
        <v>5</v>
      </c>
      <c r="N1240" s="185" t="s">
        <v>45</v>
      </c>
      <c r="O1240" s="43"/>
      <c r="P1240" s="186">
        <f t="shared" si="411"/>
        <v>0</v>
      </c>
      <c r="Q1240" s="186">
        <v>0</v>
      </c>
      <c r="R1240" s="186">
        <f t="shared" si="412"/>
        <v>0</v>
      </c>
      <c r="S1240" s="186">
        <v>0</v>
      </c>
      <c r="T1240" s="187">
        <f t="shared" si="413"/>
        <v>0</v>
      </c>
      <c r="AR1240" s="25" t="s">
        <v>337</v>
      </c>
      <c r="AT1240" s="25" t="s">
        <v>287</v>
      </c>
      <c r="AU1240" s="25" t="s">
        <v>291</v>
      </c>
      <c r="AY1240" s="25" t="s">
        <v>285</v>
      </c>
      <c r="BE1240" s="188">
        <f t="shared" si="414"/>
        <v>0</v>
      </c>
      <c r="BF1240" s="188">
        <f t="shared" si="415"/>
        <v>0</v>
      </c>
      <c r="BG1240" s="188">
        <f t="shared" si="416"/>
        <v>0</v>
      </c>
      <c r="BH1240" s="188">
        <f t="shared" si="417"/>
        <v>0</v>
      </c>
      <c r="BI1240" s="188">
        <f t="shared" si="418"/>
        <v>0</v>
      </c>
      <c r="BJ1240" s="25" t="s">
        <v>82</v>
      </c>
      <c r="BK1240" s="188">
        <f t="shared" si="419"/>
        <v>0</v>
      </c>
      <c r="BL1240" s="25" t="s">
        <v>337</v>
      </c>
      <c r="BM1240" s="25" t="s">
        <v>3599</v>
      </c>
    </row>
    <row r="1241" spans="2:65" s="1" customFormat="1">
      <c r="B1241" s="176"/>
      <c r="C1241" s="177" t="s">
        <v>3600</v>
      </c>
      <c r="D1241" s="177" t="s">
        <v>287</v>
      </c>
      <c r="E1241" s="178" t="s">
        <v>3601</v>
      </c>
      <c r="F1241" s="179" t="s">
        <v>3602</v>
      </c>
      <c r="G1241" s="180" t="s">
        <v>494</v>
      </c>
      <c r="H1241" s="181">
        <v>64.8</v>
      </c>
      <c r="I1241" s="182"/>
      <c r="J1241" s="183">
        <f t="shared" si="410"/>
        <v>0</v>
      </c>
      <c r="K1241" s="403" t="s">
        <v>5588</v>
      </c>
      <c r="L1241" s="42"/>
      <c r="M1241" s="184" t="s">
        <v>5</v>
      </c>
      <c r="N1241" s="185" t="s">
        <v>45</v>
      </c>
      <c r="O1241" s="43"/>
      <c r="P1241" s="186">
        <f t="shared" si="411"/>
        <v>0</v>
      </c>
      <c r="Q1241" s="186">
        <v>0</v>
      </c>
      <c r="R1241" s="186">
        <f t="shared" si="412"/>
        <v>0</v>
      </c>
      <c r="S1241" s="186">
        <v>0</v>
      </c>
      <c r="T1241" s="187">
        <f t="shared" si="413"/>
        <v>0</v>
      </c>
      <c r="AR1241" s="25" t="s">
        <v>337</v>
      </c>
      <c r="AT1241" s="25" t="s">
        <v>287</v>
      </c>
      <c r="AU1241" s="25" t="s">
        <v>291</v>
      </c>
      <c r="AY1241" s="25" t="s">
        <v>285</v>
      </c>
      <c r="BE1241" s="188">
        <f t="shared" si="414"/>
        <v>0</v>
      </c>
      <c r="BF1241" s="188">
        <f t="shared" si="415"/>
        <v>0</v>
      </c>
      <c r="BG1241" s="188">
        <f t="shared" si="416"/>
        <v>0</v>
      </c>
      <c r="BH1241" s="188">
        <f t="shared" si="417"/>
        <v>0</v>
      </c>
      <c r="BI1241" s="188">
        <f t="shared" si="418"/>
        <v>0</v>
      </c>
      <c r="BJ1241" s="25" t="s">
        <v>82</v>
      </c>
      <c r="BK1241" s="188">
        <f t="shared" si="419"/>
        <v>0</v>
      </c>
      <c r="BL1241" s="25" t="s">
        <v>337</v>
      </c>
      <c r="BM1241" s="25" t="s">
        <v>3603</v>
      </c>
    </row>
    <row r="1242" spans="2:65" s="1" customFormat="1">
      <c r="B1242" s="176"/>
      <c r="C1242" s="177" t="s">
        <v>3604</v>
      </c>
      <c r="D1242" s="177" t="s">
        <v>287</v>
      </c>
      <c r="E1242" s="178" t="s">
        <v>3605</v>
      </c>
      <c r="F1242" s="179" t="s">
        <v>3606</v>
      </c>
      <c r="G1242" s="180" t="s">
        <v>318</v>
      </c>
      <c r="H1242" s="181">
        <v>176.5</v>
      </c>
      <c r="I1242" s="182"/>
      <c r="J1242" s="183">
        <f t="shared" si="410"/>
        <v>0</v>
      </c>
      <c r="K1242" s="403" t="s">
        <v>5588</v>
      </c>
      <c r="L1242" s="42"/>
      <c r="M1242" s="184" t="s">
        <v>5</v>
      </c>
      <c r="N1242" s="185" t="s">
        <v>45</v>
      </c>
      <c r="O1242" s="43"/>
      <c r="P1242" s="186">
        <f t="shared" si="411"/>
        <v>0</v>
      </c>
      <c r="Q1242" s="186">
        <v>0</v>
      </c>
      <c r="R1242" s="186">
        <f t="shared" si="412"/>
        <v>0</v>
      </c>
      <c r="S1242" s="186">
        <v>0</v>
      </c>
      <c r="T1242" s="187">
        <f t="shared" si="413"/>
        <v>0</v>
      </c>
      <c r="AR1242" s="25" t="s">
        <v>337</v>
      </c>
      <c r="AT1242" s="25" t="s">
        <v>287</v>
      </c>
      <c r="AU1242" s="25" t="s">
        <v>291</v>
      </c>
      <c r="AY1242" s="25" t="s">
        <v>285</v>
      </c>
      <c r="BE1242" s="188">
        <f t="shared" si="414"/>
        <v>0</v>
      </c>
      <c r="BF1242" s="188">
        <f t="shared" si="415"/>
        <v>0</v>
      </c>
      <c r="BG1242" s="188">
        <f t="shared" si="416"/>
        <v>0</v>
      </c>
      <c r="BH1242" s="188">
        <f t="shared" si="417"/>
        <v>0</v>
      </c>
      <c r="BI1242" s="188">
        <f t="shared" si="418"/>
        <v>0</v>
      </c>
      <c r="BJ1242" s="25" t="s">
        <v>82</v>
      </c>
      <c r="BK1242" s="188">
        <f t="shared" si="419"/>
        <v>0</v>
      </c>
      <c r="BL1242" s="25" t="s">
        <v>337</v>
      </c>
      <c r="BM1242" s="25" t="s">
        <v>3607</v>
      </c>
    </row>
    <row r="1243" spans="2:65" s="1" customFormat="1">
      <c r="B1243" s="176"/>
      <c r="C1243" s="177" t="s">
        <v>3608</v>
      </c>
      <c r="D1243" s="177" t="s">
        <v>287</v>
      </c>
      <c r="E1243" s="178" t="s">
        <v>3609</v>
      </c>
      <c r="F1243" s="179" t="s">
        <v>3610</v>
      </c>
      <c r="G1243" s="180" t="s">
        <v>318</v>
      </c>
      <c r="H1243" s="181">
        <v>35.299999999999997</v>
      </c>
      <c r="I1243" s="182"/>
      <c r="J1243" s="183">
        <f t="shared" si="410"/>
        <v>0</v>
      </c>
      <c r="K1243" s="403" t="s">
        <v>5588</v>
      </c>
      <c r="L1243" s="42"/>
      <c r="M1243" s="184" t="s">
        <v>5</v>
      </c>
      <c r="N1243" s="185" t="s">
        <v>45</v>
      </c>
      <c r="O1243" s="43"/>
      <c r="P1243" s="186">
        <f t="shared" si="411"/>
        <v>0</v>
      </c>
      <c r="Q1243" s="186">
        <v>0</v>
      </c>
      <c r="R1243" s="186">
        <f t="shared" si="412"/>
        <v>0</v>
      </c>
      <c r="S1243" s="186">
        <v>0</v>
      </c>
      <c r="T1243" s="187">
        <f t="shared" si="413"/>
        <v>0</v>
      </c>
      <c r="AR1243" s="25" t="s">
        <v>337</v>
      </c>
      <c r="AT1243" s="25" t="s">
        <v>287</v>
      </c>
      <c r="AU1243" s="25" t="s">
        <v>291</v>
      </c>
      <c r="AY1243" s="25" t="s">
        <v>285</v>
      </c>
      <c r="BE1243" s="188">
        <f t="shared" si="414"/>
        <v>0</v>
      </c>
      <c r="BF1243" s="188">
        <f t="shared" si="415"/>
        <v>0</v>
      </c>
      <c r="BG1243" s="188">
        <f t="shared" si="416"/>
        <v>0</v>
      </c>
      <c r="BH1243" s="188">
        <f t="shared" si="417"/>
        <v>0</v>
      </c>
      <c r="BI1243" s="188">
        <f t="shared" si="418"/>
        <v>0</v>
      </c>
      <c r="BJ1243" s="25" t="s">
        <v>82</v>
      </c>
      <c r="BK1243" s="188">
        <f t="shared" si="419"/>
        <v>0</v>
      </c>
      <c r="BL1243" s="25" t="s">
        <v>337</v>
      </c>
      <c r="BM1243" s="25" t="s">
        <v>3611</v>
      </c>
    </row>
    <row r="1244" spans="2:65" s="1" customFormat="1">
      <c r="B1244" s="176"/>
      <c r="C1244" s="177" t="s">
        <v>3612</v>
      </c>
      <c r="D1244" s="177" t="s">
        <v>287</v>
      </c>
      <c r="E1244" s="178" t="s">
        <v>3613</v>
      </c>
      <c r="F1244" s="179" t="s">
        <v>3614</v>
      </c>
      <c r="G1244" s="180" t="s">
        <v>370</v>
      </c>
      <c r="H1244" s="181">
        <v>17.7</v>
      </c>
      <c r="I1244" s="182"/>
      <c r="J1244" s="183">
        <f t="shared" si="410"/>
        <v>0</v>
      </c>
      <c r="K1244" s="403" t="s">
        <v>5588</v>
      </c>
      <c r="L1244" s="42"/>
      <c r="M1244" s="184" t="s">
        <v>5</v>
      </c>
      <c r="N1244" s="185" t="s">
        <v>45</v>
      </c>
      <c r="O1244" s="43"/>
      <c r="P1244" s="186">
        <f t="shared" si="411"/>
        <v>0</v>
      </c>
      <c r="Q1244" s="186">
        <v>0</v>
      </c>
      <c r="R1244" s="186">
        <f t="shared" si="412"/>
        <v>0</v>
      </c>
      <c r="S1244" s="186">
        <v>0</v>
      </c>
      <c r="T1244" s="187">
        <f t="shared" si="413"/>
        <v>0</v>
      </c>
      <c r="AR1244" s="25" t="s">
        <v>337</v>
      </c>
      <c r="AT1244" s="25" t="s">
        <v>287</v>
      </c>
      <c r="AU1244" s="25" t="s">
        <v>291</v>
      </c>
      <c r="AY1244" s="25" t="s">
        <v>285</v>
      </c>
      <c r="BE1244" s="188">
        <f t="shared" si="414"/>
        <v>0</v>
      </c>
      <c r="BF1244" s="188">
        <f t="shared" si="415"/>
        <v>0</v>
      </c>
      <c r="BG1244" s="188">
        <f t="shared" si="416"/>
        <v>0</v>
      </c>
      <c r="BH1244" s="188">
        <f t="shared" si="417"/>
        <v>0</v>
      </c>
      <c r="BI1244" s="188">
        <f t="shared" si="418"/>
        <v>0</v>
      </c>
      <c r="BJ1244" s="25" t="s">
        <v>82</v>
      </c>
      <c r="BK1244" s="188">
        <f t="shared" si="419"/>
        <v>0</v>
      </c>
      <c r="BL1244" s="25" t="s">
        <v>337</v>
      </c>
      <c r="BM1244" s="25" t="s">
        <v>3615</v>
      </c>
    </row>
    <row r="1245" spans="2:65" s="1" customFormat="1">
      <c r="B1245" s="176"/>
      <c r="C1245" s="177" t="s">
        <v>3616</v>
      </c>
      <c r="D1245" s="177" t="s">
        <v>287</v>
      </c>
      <c r="E1245" s="178" t="s">
        <v>3617</v>
      </c>
      <c r="F1245" s="179" t="s">
        <v>3618</v>
      </c>
      <c r="G1245" s="180" t="s">
        <v>494</v>
      </c>
      <c r="H1245" s="181">
        <v>11.1</v>
      </c>
      <c r="I1245" s="182"/>
      <c r="J1245" s="183">
        <f t="shared" si="410"/>
        <v>0</v>
      </c>
      <c r="K1245" s="403" t="s">
        <v>5588</v>
      </c>
      <c r="L1245" s="42"/>
      <c r="M1245" s="184" t="s">
        <v>5</v>
      </c>
      <c r="N1245" s="185" t="s">
        <v>45</v>
      </c>
      <c r="O1245" s="43"/>
      <c r="P1245" s="186">
        <f t="shared" si="411"/>
        <v>0</v>
      </c>
      <c r="Q1245" s="186">
        <v>0</v>
      </c>
      <c r="R1245" s="186">
        <f t="shared" si="412"/>
        <v>0</v>
      </c>
      <c r="S1245" s="186">
        <v>0</v>
      </c>
      <c r="T1245" s="187">
        <f t="shared" si="413"/>
        <v>0</v>
      </c>
      <c r="AR1245" s="25" t="s">
        <v>337</v>
      </c>
      <c r="AT1245" s="25" t="s">
        <v>287</v>
      </c>
      <c r="AU1245" s="25" t="s">
        <v>291</v>
      </c>
      <c r="AY1245" s="25" t="s">
        <v>285</v>
      </c>
      <c r="BE1245" s="188">
        <f t="shared" si="414"/>
        <v>0</v>
      </c>
      <c r="BF1245" s="188">
        <f t="shared" si="415"/>
        <v>0</v>
      </c>
      <c r="BG1245" s="188">
        <f t="shared" si="416"/>
        <v>0</v>
      </c>
      <c r="BH1245" s="188">
        <f t="shared" si="417"/>
        <v>0</v>
      </c>
      <c r="BI1245" s="188">
        <f t="shared" si="418"/>
        <v>0</v>
      </c>
      <c r="BJ1245" s="25" t="s">
        <v>82</v>
      </c>
      <c r="BK1245" s="188">
        <f t="shared" si="419"/>
        <v>0</v>
      </c>
      <c r="BL1245" s="25" t="s">
        <v>337</v>
      </c>
      <c r="BM1245" s="25" t="s">
        <v>3619</v>
      </c>
    </row>
    <row r="1246" spans="2:65" s="1" customFormat="1">
      <c r="B1246" s="176"/>
      <c r="C1246" s="177" t="s">
        <v>3620</v>
      </c>
      <c r="D1246" s="177" t="s">
        <v>287</v>
      </c>
      <c r="E1246" s="178" t="s">
        <v>3621</v>
      </c>
      <c r="F1246" s="179" t="s">
        <v>3622</v>
      </c>
      <c r="G1246" s="180" t="s">
        <v>494</v>
      </c>
      <c r="H1246" s="181">
        <v>15.1</v>
      </c>
      <c r="I1246" s="182"/>
      <c r="J1246" s="183">
        <f t="shared" si="410"/>
        <v>0</v>
      </c>
      <c r="K1246" s="403" t="s">
        <v>5588</v>
      </c>
      <c r="L1246" s="42"/>
      <c r="M1246" s="184" t="s">
        <v>5</v>
      </c>
      <c r="N1246" s="185" t="s">
        <v>45</v>
      </c>
      <c r="O1246" s="43"/>
      <c r="P1246" s="186">
        <f t="shared" si="411"/>
        <v>0</v>
      </c>
      <c r="Q1246" s="186">
        <v>0</v>
      </c>
      <c r="R1246" s="186">
        <f t="shared" si="412"/>
        <v>0</v>
      </c>
      <c r="S1246" s="186">
        <v>0</v>
      </c>
      <c r="T1246" s="187">
        <f t="shared" si="413"/>
        <v>0</v>
      </c>
      <c r="AR1246" s="25" t="s">
        <v>337</v>
      </c>
      <c r="AT1246" s="25" t="s">
        <v>287</v>
      </c>
      <c r="AU1246" s="25" t="s">
        <v>291</v>
      </c>
      <c r="AY1246" s="25" t="s">
        <v>285</v>
      </c>
      <c r="BE1246" s="188">
        <f t="shared" si="414"/>
        <v>0</v>
      </c>
      <c r="BF1246" s="188">
        <f t="shared" si="415"/>
        <v>0</v>
      </c>
      <c r="BG1246" s="188">
        <f t="shared" si="416"/>
        <v>0</v>
      </c>
      <c r="BH1246" s="188">
        <f t="shared" si="417"/>
        <v>0</v>
      </c>
      <c r="BI1246" s="188">
        <f t="shared" si="418"/>
        <v>0</v>
      </c>
      <c r="BJ1246" s="25" t="s">
        <v>82</v>
      </c>
      <c r="BK1246" s="188">
        <f t="shared" si="419"/>
        <v>0</v>
      </c>
      <c r="BL1246" s="25" t="s">
        <v>337</v>
      </c>
      <c r="BM1246" s="25" t="s">
        <v>3623</v>
      </c>
    </row>
    <row r="1247" spans="2:65" s="1" customFormat="1">
      <c r="B1247" s="176"/>
      <c r="C1247" s="177" t="s">
        <v>3624</v>
      </c>
      <c r="D1247" s="177" t="s">
        <v>287</v>
      </c>
      <c r="E1247" s="178" t="s">
        <v>3625</v>
      </c>
      <c r="F1247" s="179" t="s">
        <v>3626</v>
      </c>
      <c r="G1247" s="180" t="s">
        <v>494</v>
      </c>
      <c r="H1247" s="181">
        <v>190.3</v>
      </c>
      <c r="I1247" s="182"/>
      <c r="J1247" s="183">
        <f t="shared" si="410"/>
        <v>0</v>
      </c>
      <c r="K1247" s="403" t="s">
        <v>5588</v>
      </c>
      <c r="L1247" s="42"/>
      <c r="M1247" s="184" t="s">
        <v>5</v>
      </c>
      <c r="N1247" s="185" t="s">
        <v>45</v>
      </c>
      <c r="O1247" s="43"/>
      <c r="P1247" s="186">
        <f t="shared" si="411"/>
        <v>0</v>
      </c>
      <c r="Q1247" s="186">
        <v>0</v>
      </c>
      <c r="R1247" s="186">
        <f t="shared" si="412"/>
        <v>0</v>
      </c>
      <c r="S1247" s="186">
        <v>0</v>
      </c>
      <c r="T1247" s="187">
        <f t="shared" si="413"/>
        <v>0</v>
      </c>
      <c r="AR1247" s="25" t="s">
        <v>337</v>
      </c>
      <c r="AT1247" s="25" t="s">
        <v>287</v>
      </c>
      <c r="AU1247" s="25" t="s">
        <v>291</v>
      </c>
      <c r="AY1247" s="25" t="s">
        <v>285</v>
      </c>
      <c r="BE1247" s="188">
        <f t="shared" si="414"/>
        <v>0</v>
      </c>
      <c r="BF1247" s="188">
        <f t="shared" si="415"/>
        <v>0</v>
      </c>
      <c r="BG1247" s="188">
        <f t="shared" si="416"/>
        <v>0</v>
      </c>
      <c r="BH1247" s="188">
        <f t="shared" si="417"/>
        <v>0</v>
      </c>
      <c r="BI1247" s="188">
        <f t="shared" si="418"/>
        <v>0</v>
      </c>
      <c r="BJ1247" s="25" t="s">
        <v>82</v>
      </c>
      <c r="BK1247" s="188">
        <f t="shared" si="419"/>
        <v>0</v>
      </c>
      <c r="BL1247" s="25" t="s">
        <v>337</v>
      </c>
      <c r="BM1247" s="25" t="s">
        <v>3627</v>
      </c>
    </row>
    <row r="1248" spans="2:65" s="1" customFormat="1">
      <c r="B1248" s="176"/>
      <c r="C1248" s="177" t="s">
        <v>3628</v>
      </c>
      <c r="D1248" s="177" t="s">
        <v>287</v>
      </c>
      <c r="E1248" s="178" t="s">
        <v>3629</v>
      </c>
      <c r="F1248" s="179" t="s">
        <v>3630</v>
      </c>
      <c r="G1248" s="180" t="s">
        <v>494</v>
      </c>
      <c r="H1248" s="181">
        <v>427.1</v>
      </c>
      <c r="I1248" s="182"/>
      <c r="J1248" s="183">
        <f t="shared" si="410"/>
        <v>0</v>
      </c>
      <c r="K1248" s="403" t="s">
        <v>5588</v>
      </c>
      <c r="L1248" s="42"/>
      <c r="M1248" s="184" t="s">
        <v>5</v>
      </c>
      <c r="N1248" s="185" t="s">
        <v>45</v>
      </c>
      <c r="O1248" s="43"/>
      <c r="P1248" s="186">
        <f t="shared" si="411"/>
        <v>0</v>
      </c>
      <c r="Q1248" s="186">
        <v>0</v>
      </c>
      <c r="R1248" s="186">
        <f t="shared" si="412"/>
        <v>0</v>
      </c>
      <c r="S1248" s="186">
        <v>0</v>
      </c>
      <c r="T1248" s="187">
        <f t="shared" si="413"/>
        <v>0</v>
      </c>
      <c r="AR1248" s="25" t="s">
        <v>337</v>
      </c>
      <c r="AT1248" s="25" t="s">
        <v>287</v>
      </c>
      <c r="AU1248" s="25" t="s">
        <v>291</v>
      </c>
      <c r="AY1248" s="25" t="s">
        <v>285</v>
      </c>
      <c r="BE1248" s="188">
        <f t="shared" si="414"/>
        <v>0</v>
      </c>
      <c r="BF1248" s="188">
        <f t="shared" si="415"/>
        <v>0</v>
      </c>
      <c r="BG1248" s="188">
        <f t="shared" si="416"/>
        <v>0</v>
      </c>
      <c r="BH1248" s="188">
        <f t="shared" si="417"/>
        <v>0</v>
      </c>
      <c r="BI1248" s="188">
        <f t="shared" si="418"/>
        <v>0</v>
      </c>
      <c r="BJ1248" s="25" t="s">
        <v>82</v>
      </c>
      <c r="BK1248" s="188">
        <f t="shared" si="419"/>
        <v>0</v>
      </c>
      <c r="BL1248" s="25" t="s">
        <v>337</v>
      </c>
      <c r="BM1248" s="25" t="s">
        <v>3631</v>
      </c>
    </row>
    <row r="1249" spans="2:65" s="1" customFormat="1">
      <c r="B1249" s="176"/>
      <c r="C1249" s="177" t="s">
        <v>3632</v>
      </c>
      <c r="D1249" s="177" t="s">
        <v>287</v>
      </c>
      <c r="E1249" s="178" t="s">
        <v>3633</v>
      </c>
      <c r="F1249" s="179" t="s">
        <v>3634</v>
      </c>
      <c r="G1249" s="180" t="s">
        <v>494</v>
      </c>
      <c r="H1249" s="181">
        <v>566.9</v>
      </c>
      <c r="I1249" s="182"/>
      <c r="J1249" s="183">
        <f t="shared" si="410"/>
        <v>0</v>
      </c>
      <c r="K1249" s="403" t="s">
        <v>5588</v>
      </c>
      <c r="L1249" s="42"/>
      <c r="M1249" s="184" t="s">
        <v>5</v>
      </c>
      <c r="N1249" s="185" t="s">
        <v>45</v>
      </c>
      <c r="O1249" s="43"/>
      <c r="P1249" s="186">
        <f t="shared" si="411"/>
        <v>0</v>
      </c>
      <c r="Q1249" s="186">
        <v>0</v>
      </c>
      <c r="R1249" s="186">
        <f t="shared" si="412"/>
        <v>0</v>
      </c>
      <c r="S1249" s="186">
        <v>0</v>
      </c>
      <c r="T1249" s="187">
        <f t="shared" si="413"/>
        <v>0</v>
      </c>
      <c r="AR1249" s="25" t="s">
        <v>337</v>
      </c>
      <c r="AT1249" s="25" t="s">
        <v>287</v>
      </c>
      <c r="AU1249" s="25" t="s">
        <v>291</v>
      </c>
      <c r="AY1249" s="25" t="s">
        <v>285</v>
      </c>
      <c r="BE1249" s="188">
        <f t="shared" si="414"/>
        <v>0</v>
      </c>
      <c r="BF1249" s="188">
        <f t="shared" si="415"/>
        <v>0</v>
      </c>
      <c r="BG1249" s="188">
        <f t="shared" si="416"/>
        <v>0</v>
      </c>
      <c r="BH1249" s="188">
        <f t="shared" si="417"/>
        <v>0</v>
      </c>
      <c r="BI1249" s="188">
        <f t="shared" si="418"/>
        <v>0</v>
      </c>
      <c r="BJ1249" s="25" t="s">
        <v>82</v>
      </c>
      <c r="BK1249" s="188">
        <f t="shared" si="419"/>
        <v>0</v>
      </c>
      <c r="BL1249" s="25" t="s">
        <v>337</v>
      </c>
      <c r="BM1249" s="25" t="s">
        <v>3635</v>
      </c>
    </row>
    <row r="1250" spans="2:65" s="1" customFormat="1">
      <c r="B1250" s="176"/>
      <c r="C1250" s="177" t="s">
        <v>3636</v>
      </c>
      <c r="D1250" s="177" t="s">
        <v>287</v>
      </c>
      <c r="E1250" s="178" t="s">
        <v>3637</v>
      </c>
      <c r="F1250" s="179" t="s">
        <v>3638</v>
      </c>
      <c r="G1250" s="180" t="s">
        <v>494</v>
      </c>
      <c r="H1250" s="181">
        <v>94.2</v>
      </c>
      <c r="I1250" s="182"/>
      <c r="J1250" s="183">
        <f t="shared" si="410"/>
        <v>0</v>
      </c>
      <c r="K1250" s="403" t="s">
        <v>5588</v>
      </c>
      <c r="L1250" s="42"/>
      <c r="M1250" s="184" t="s">
        <v>5</v>
      </c>
      <c r="N1250" s="185" t="s">
        <v>45</v>
      </c>
      <c r="O1250" s="43"/>
      <c r="P1250" s="186">
        <f t="shared" si="411"/>
        <v>0</v>
      </c>
      <c r="Q1250" s="186">
        <v>0</v>
      </c>
      <c r="R1250" s="186">
        <f t="shared" si="412"/>
        <v>0</v>
      </c>
      <c r="S1250" s="186">
        <v>0</v>
      </c>
      <c r="T1250" s="187">
        <f t="shared" si="413"/>
        <v>0</v>
      </c>
      <c r="AR1250" s="25" t="s">
        <v>337</v>
      </c>
      <c r="AT1250" s="25" t="s">
        <v>287</v>
      </c>
      <c r="AU1250" s="25" t="s">
        <v>291</v>
      </c>
      <c r="AY1250" s="25" t="s">
        <v>285</v>
      </c>
      <c r="BE1250" s="188">
        <f t="shared" si="414"/>
        <v>0</v>
      </c>
      <c r="BF1250" s="188">
        <f t="shared" si="415"/>
        <v>0</v>
      </c>
      <c r="BG1250" s="188">
        <f t="shared" si="416"/>
        <v>0</v>
      </c>
      <c r="BH1250" s="188">
        <f t="shared" si="417"/>
        <v>0</v>
      </c>
      <c r="BI1250" s="188">
        <f t="shared" si="418"/>
        <v>0</v>
      </c>
      <c r="BJ1250" s="25" t="s">
        <v>82</v>
      </c>
      <c r="BK1250" s="188">
        <f t="shared" si="419"/>
        <v>0</v>
      </c>
      <c r="BL1250" s="25" t="s">
        <v>337</v>
      </c>
      <c r="BM1250" s="25" t="s">
        <v>3639</v>
      </c>
    </row>
    <row r="1251" spans="2:65" s="1" customFormat="1">
      <c r="B1251" s="176"/>
      <c r="C1251" s="177" t="s">
        <v>3640</v>
      </c>
      <c r="D1251" s="177" t="s">
        <v>287</v>
      </c>
      <c r="E1251" s="178" t="s">
        <v>3641</v>
      </c>
      <c r="F1251" s="179" t="s">
        <v>3642</v>
      </c>
      <c r="G1251" s="180" t="s">
        <v>318</v>
      </c>
      <c r="H1251" s="181">
        <v>6</v>
      </c>
      <c r="I1251" s="182"/>
      <c r="J1251" s="183">
        <f t="shared" si="410"/>
        <v>0</v>
      </c>
      <c r="K1251" s="403" t="s">
        <v>5588</v>
      </c>
      <c r="L1251" s="42"/>
      <c r="M1251" s="184" t="s">
        <v>5</v>
      </c>
      <c r="N1251" s="185" t="s">
        <v>45</v>
      </c>
      <c r="O1251" s="43"/>
      <c r="P1251" s="186">
        <f t="shared" si="411"/>
        <v>0</v>
      </c>
      <c r="Q1251" s="186">
        <v>0</v>
      </c>
      <c r="R1251" s="186">
        <f t="shared" si="412"/>
        <v>0</v>
      </c>
      <c r="S1251" s="186">
        <v>0</v>
      </c>
      <c r="T1251" s="187">
        <f t="shared" si="413"/>
        <v>0</v>
      </c>
      <c r="AR1251" s="25" t="s">
        <v>337</v>
      </c>
      <c r="AT1251" s="25" t="s">
        <v>287</v>
      </c>
      <c r="AU1251" s="25" t="s">
        <v>291</v>
      </c>
      <c r="AY1251" s="25" t="s">
        <v>285</v>
      </c>
      <c r="BE1251" s="188">
        <f t="shared" si="414"/>
        <v>0</v>
      </c>
      <c r="BF1251" s="188">
        <f t="shared" si="415"/>
        <v>0</v>
      </c>
      <c r="BG1251" s="188">
        <f t="shared" si="416"/>
        <v>0</v>
      </c>
      <c r="BH1251" s="188">
        <f t="shared" si="417"/>
        <v>0</v>
      </c>
      <c r="BI1251" s="188">
        <f t="shared" si="418"/>
        <v>0</v>
      </c>
      <c r="BJ1251" s="25" t="s">
        <v>82</v>
      </c>
      <c r="BK1251" s="188">
        <f t="shared" si="419"/>
        <v>0</v>
      </c>
      <c r="BL1251" s="25" t="s">
        <v>337</v>
      </c>
      <c r="BM1251" s="25" t="s">
        <v>3643</v>
      </c>
    </row>
    <row r="1252" spans="2:65" s="1" customFormat="1">
      <c r="B1252" s="176"/>
      <c r="C1252" s="177" t="s">
        <v>3644</v>
      </c>
      <c r="D1252" s="177" t="s">
        <v>287</v>
      </c>
      <c r="E1252" s="178" t="s">
        <v>3645</v>
      </c>
      <c r="F1252" s="179" t="s">
        <v>3646</v>
      </c>
      <c r="G1252" s="180" t="s">
        <v>494</v>
      </c>
      <c r="H1252" s="181">
        <v>200.6</v>
      </c>
      <c r="I1252" s="182"/>
      <c r="J1252" s="183">
        <f t="shared" si="410"/>
        <v>0</v>
      </c>
      <c r="K1252" s="403" t="s">
        <v>5588</v>
      </c>
      <c r="L1252" s="42"/>
      <c r="M1252" s="184" t="s">
        <v>5</v>
      </c>
      <c r="N1252" s="185" t="s">
        <v>45</v>
      </c>
      <c r="O1252" s="43"/>
      <c r="P1252" s="186">
        <f t="shared" si="411"/>
        <v>0</v>
      </c>
      <c r="Q1252" s="186">
        <v>0</v>
      </c>
      <c r="R1252" s="186">
        <f t="shared" si="412"/>
        <v>0</v>
      </c>
      <c r="S1252" s="186">
        <v>0</v>
      </c>
      <c r="T1252" s="187">
        <f t="shared" si="413"/>
        <v>0</v>
      </c>
      <c r="AR1252" s="25" t="s">
        <v>337</v>
      </c>
      <c r="AT1252" s="25" t="s">
        <v>287</v>
      </c>
      <c r="AU1252" s="25" t="s">
        <v>291</v>
      </c>
      <c r="AY1252" s="25" t="s">
        <v>285</v>
      </c>
      <c r="BE1252" s="188">
        <f t="shared" si="414"/>
        <v>0</v>
      </c>
      <c r="BF1252" s="188">
        <f t="shared" si="415"/>
        <v>0</v>
      </c>
      <c r="BG1252" s="188">
        <f t="shared" si="416"/>
        <v>0</v>
      </c>
      <c r="BH1252" s="188">
        <f t="shared" si="417"/>
        <v>0</v>
      </c>
      <c r="BI1252" s="188">
        <f t="shared" si="418"/>
        <v>0</v>
      </c>
      <c r="BJ1252" s="25" t="s">
        <v>82</v>
      </c>
      <c r="BK1252" s="188">
        <f t="shared" si="419"/>
        <v>0</v>
      </c>
      <c r="BL1252" s="25" t="s">
        <v>337</v>
      </c>
      <c r="BM1252" s="25" t="s">
        <v>3647</v>
      </c>
    </row>
    <row r="1253" spans="2:65" s="1" customFormat="1">
      <c r="B1253" s="176"/>
      <c r="C1253" s="177" t="s">
        <v>3648</v>
      </c>
      <c r="D1253" s="177" t="s">
        <v>287</v>
      </c>
      <c r="E1253" s="178" t="s">
        <v>3649</v>
      </c>
      <c r="F1253" s="179" t="s">
        <v>3650</v>
      </c>
      <c r="G1253" s="180" t="s">
        <v>494</v>
      </c>
      <c r="H1253" s="181">
        <v>51.8</v>
      </c>
      <c r="I1253" s="182"/>
      <c r="J1253" s="183">
        <f t="shared" si="410"/>
        <v>0</v>
      </c>
      <c r="K1253" s="403" t="s">
        <v>5588</v>
      </c>
      <c r="L1253" s="42"/>
      <c r="M1253" s="184" t="s">
        <v>5</v>
      </c>
      <c r="N1253" s="185" t="s">
        <v>45</v>
      </c>
      <c r="O1253" s="43"/>
      <c r="P1253" s="186">
        <f t="shared" si="411"/>
        <v>0</v>
      </c>
      <c r="Q1253" s="186">
        <v>0</v>
      </c>
      <c r="R1253" s="186">
        <f t="shared" si="412"/>
        <v>0</v>
      </c>
      <c r="S1253" s="186">
        <v>0</v>
      </c>
      <c r="T1253" s="187">
        <f t="shared" si="413"/>
        <v>0</v>
      </c>
      <c r="AR1253" s="25" t="s">
        <v>337</v>
      </c>
      <c r="AT1253" s="25" t="s">
        <v>287</v>
      </c>
      <c r="AU1253" s="25" t="s">
        <v>291</v>
      </c>
      <c r="AY1253" s="25" t="s">
        <v>285</v>
      </c>
      <c r="BE1253" s="188">
        <f t="shared" si="414"/>
        <v>0</v>
      </c>
      <c r="BF1253" s="188">
        <f t="shared" si="415"/>
        <v>0</v>
      </c>
      <c r="BG1253" s="188">
        <f t="shared" si="416"/>
        <v>0</v>
      </c>
      <c r="BH1253" s="188">
        <f t="shared" si="417"/>
        <v>0</v>
      </c>
      <c r="BI1253" s="188">
        <f t="shared" si="418"/>
        <v>0</v>
      </c>
      <c r="BJ1253" s="25" t="s">
        <v>82</v>
      </c>
      <c r="BK1253" s="188">
        <f t="shared" si="419"/>
        <v>0</v>
      </c>
      <c r="BL1253" s="25" t="s">
        <v>337</v>
      </c>
      <c r="BM1253" s="25" t="s">
        <v>3651</v>
      </c>
    </row>
    <row r="1254" spans="2:65" s="1" customFormat="1">
      <c r="B1254" s="176"/>
      <c r="C1254" s="177" t="s">
        <v>3652</v>
      </c>
      <c r="D1254" s="177" t="s">
        <v>287</v>
      </c>
      <c r="E1254" s="178" t="s">
        <v>3653</v>
      </c>
      <c r="F1254" s="179" t="s">
        <v>3654</v>
      </c>
      <c r="G1254" s="180" t="s">
        <v>494</v>
      </c>
      <c r="H1254" s="181">
        <v>28.2</v>
      </c>
      <c r="I1254" s="182"/>
      <c r="J1254" s="183">
        <f t="shared" si="410"/>
        <v>0</v>
      </c>
      <c r="K1254" s="403" t="s">
        <v>5588</v>
      </c>
      <c r="L1254" s="42"/>
      <c r="M1254" s="184" t="s">
        <v>5</v>
      </c>
      <c r="N1254" s="185" t="s">
        <v>45</v>
      </c>
      <c r="O1254" s="43"/>
      <c r="P1254" s="186">
        <f t="shared" si="411"/>
        <v>0</v>
      </c>
      <c r="Q1254" s="186">
        <v>0</v>
      </c>
      <c r="R1254" s="186">
        <f t="shared" si="412"/>
        <v>0</v>
      </c>
      <c r="S1254" s="186">
        <v>0</v>
      </c>
      <c r="T1254" s="187">
        <f t="shared" si="413"/>
        <v>0</v>
      </c>
      <c r="AR1254" s="25" t="s">
        <v>337</v>
      </c>
      <c r="AT1254" s="25" t="s">
        <v>287</v>
      </c>
      <c r="AU1254" s="25" t="s">
        <v>291</v>
      </c>
      <c r="AY1254" s="25" t="s">
        <v>285</v>
      </c>
      <c r="BE1254" s="188">
        <f t="shared" si="414"/>
        <v>0</v>
      </c>
      <c r="BF1254" s="188">
        <f t="shared" si="415"/>
        <v>0</v>
      </c>
      <c r="BG1254" s="188">
        <f t="shared" si="416"/>
        <v>0</v>
      </c>
      <c r="BH1254" s="188">
        <f t="shared" si="417"/>
        <v>0</v>
      </c>
      <c r="BI1254" s="188">
        <f t="shared" si="418"/>
        <v>0</v>
      </c>
      <c r="BJ1254" s="25" t="s">
        <v>82</v>
      </c>
      <c r="BK1254" s="188">
        <f t="shared" si="419"/>
        <v>0</v>
      </c>
      <c r="BL1254" s="25" t="s">
        <v>337</v>
      </c>
      <c r="BM1254" s="25" t="s">
        <v>3655</v>
      </c>
    </row>
    <row r="1255" spans="2:65" s="1" customFormat="1">
      <c r="B1255" s="176"/>
      <c r="C1255" s="177" t="s">
        <v>3656</v>
      </c>
      <c r="D1255" s="177" t="s">
        <v>287</v>
      </c>
      <c r="E1255" s="178" t="s">
        <v>3657</v>
      </c>
      <c r="F1255" s="179" t="s">
        <v>3658</v>
      </c>
      <c r="G1255" s="180" t="s">
        <v>494</v>
      </c>
      <c r="H1255" s="181">
        <v>55.3</v>
      </c>
      <c r="I1255" s="182"/>
      <c r="J1255" s="183">
        <f t="shared" si="410"/>
        <v>0</v>
      </c>
      <c r="K1255" s="403" t="s">
        <v>5588</v>
      </c>
      <c r="L1255" s="42"/>
      <c r="M1255" s="184" t="s">
        <v>5</v>
      </c>
      <c r="N1255" s="185" t="s">
        <v>45</v>
      </c>
      <c r="O1255" s="43"/>
      <c r="P1255" s="186">
        <f t="shared" si="411"/>
        <v>0</v>
      </c>
      <c r="Q1255" s="186">
        <v>0</v>
      </c>
      <c r="R1255" s="186">
        <f t="shared" si="412"/>
        <v>0</v>
      </c>
      <c r="S1255" s="186">
        <v>0</v>
      </c>
      <c r="T1255" s="187">
        <f t="shared" si="413"/>
        <v>0</v>
      </c>
      <c r="AR1255" s="25" t="s">
        <v>337</v>
      </c>
      <c r="AT1255" s="25" t="s">
        <v>287</v>
      </c>
      <c r="AU1255" s="25" t="s">
        <v>291</v>
      </c>
      <c r="AY1255" s="25" t="s">
        <v>285</v>
      </c>
      <c r="BE1255" s="188">
        <f t="shared" si="414"/>
        <v>0</v>
      </c>
      <c r="BF1255" s="188">
        <f t="shared" si="415"/>
        <v>0</v>
      </c>
      <c r="BG1255" s="188">
        <f t="shared" si="416"/>
        <v>0</v>
      </c>
      <c r="BH1255" s="188">
        <f t="shared" si="417"/>
        <v>0</v>
      </c>
      <c r="BI1255" s="188">
        <f t="shared" si="418"/>
        <v>0</v>
      </c>
      <c r="BJ1255" s="25" t="s">
        <v>82</v>
      </c>
      <c r="BK1255" s="188">
        <f t="shared" si="419"/>
        <v>0</v>
      </c>
      <c r="BL1255" s="25" t="s">
        <v>337</v>
      </c>
      <c r="BM1255" s="25" t="s">
        <v>3659</v>
      </c>
    </row>
    <row r="1256" spans="2:65" s="1" customFormat="1">
      <c r="B1256" s="176"/>
      <c r="C1256" s="177" t="s">
        <v>3660</v>
      </c>
      <c r="D1256" s="177" t="s">
        <v>287</v>
      </c>
      <c r="E1256" s="178" t="s">
        <v>3661</v>
      </c>
      <c r="F1256" s="179" t="s">
        <v>3662</v>
      </c>
      <c r="G1256" s="180" t="s">
        <v>318</v>
      </c>
      <c r="H1256" s="181">
        <v>111.8</v>
      </c>
      <c r="I1256" s="182"/>
      <c r="J1256" s="183">
        <f t="shared" si="410"/>
        <v>0</v>
      </c>
      <c r="K1256" s="403" t="s">
        <v>5588</v>
      </c>
      <c r="L1256" s="42"/>
      <c r="M1256" s="184" t="s">
        <v>5</v>
      </c>
      <c r="N1256" s="185" t="s">
        <v>45</v>
      </c>
      <c r="O1256" s="43"/>
      <c r="P1256" s="186">
        <f t="shared" si="411"/>
        <v>0</v>
      </c>
      <c r="Q1256" s="186">
        <v>0</v>
      </c>
      <c r="R1256" s="186">
        <f t="shared" si="412"/>
        <v>0</v>
      </c>
      <c r="S1256" s="186">
        <v>0</v>
      </c>
      <c r="T1256" s="187">
        <f t="shared" si="413"/>
        <v>0</v>
      </c>
      <c r="AR1256" s="25" t="s">
        <v>337</v>
      </c>
      <c r="AT1256" s="25" t="s">
        <v>287</v>
      </c>
      <c r="AU1256" s="25" t="s">
        <v>291</v>
      </c>
      <c r="AY1256" s="25" t="s">
        <v>285</v>
      </c>
      <c r="BE1256" s="188">
        <f t="shared" si="414"/>
        <v>0</v>
      </c>
      <c r="BF1256" s="188">
        <f t="shared" si="415"/>
        <v>0</v>
      </c>
      <c r="BG1256" s="188">
        <f t="shared" si="416"/>
        <v>0</v>
      </c>
      <c r="BH1256" s="188">
        <f t="shared" si="417"/>
        <v>0</v>
      </c>
      <c r="BI1256" s="188">
        <f t="shared" si="418"/>
        <v>0</v>
      </c>
      <c r="BJ1256" s="25" t="s">
        <v>82</v>
      </c>
      <c r="BK1256" s="188">
        <f t="shared" si="419"/>
        <v>0</v>
      </c>
      <c r="BL1256" s="25" t="s">
        <v>337</v>
      </c>
      <c r="BM1256" s="25" t="s">
        <v>3663</v>
      </c>
    </row>
    <row r="1257" spans="2:65" s="1" customFormat="1">
      <c r="B1257" s="176"/>
      <c r="C1257" s="177" t="s">
        <v>3664</v>
      </c>
      <c r="D1257" s="177" t="s">
        <v>287</v>
      </c>
      <c r="E1257" s="178" t="s">
        <v>3665</v>
      </c>
      <c r="F1257" s="179" t="s">
        <v>3666</v>
      </c>
      <c r="G1257" s="180" t="s">
        <v>318</v>
      </c>
      <c r="H1257" s="181">
        <v>44.8</v>
      </c>
      <c r="I1257" s="182"/>
      <c r="J1257" s="183">
        <f t="shared" si="410"/>
        <v>0</v>
      </c>
      <c r="K1257" s="403" t="s">
        <v>5588</v>
      </c>
      <c r="L1257" s="42"/>
      <c r="M1257" s="184" t="s">
        <v>5</v>
      </c>
      <c r="N1257" s="185" t="s">
        <v>45</v>
      </c>
      <c r="O1257" s="43"/>
      <c r="P1257" s="186">
        <f t="shared" si="411"/>
        <v>0</v>
      </c>
      <c r="Q1257" s="186">
        <v>0</v>
      </c>
      <c r="R1257" s="186">
        <f t="shared" si="412"/>
        <v>0</v>
      </c>
      <c r="S1257" s="186">
        <v>0</v>
      </c>
      <c r="T1257" s="187">
        <f t="shared" si="413"/>
        <v>0</v>
      </c>
      <c r="AR1257" s="25" t="s">
        <v>337</v>
      </c>
      <c r="AT1257" s="25" t="s">
        <v>287</v>
      </c>
      <c r="AU1257" s="25" t="s">
        <v>291</v>
      </c>
      <c r="AY1257" s="25" t="s">
        <v>285</v>
      </c>
      <c r="BE1257" s="188">
        <f t="shared" si="414"/>
        <v>0</v>
      </c>
      <c r="BF1257" s="188">
        <f t="shared" si="415"/>
        <v>0</v>
      </c>
      <c r="BG1257" s="188">
        <f t="shared" si="416"/>
        <v>0</v>
      </c>
      <c r="BH1257" s="188">
        <f t="shared" si="417"/>
        <v>0</v>
      </c>
      <c r="BI1257" s="188">
        <f t="shared" si="418"/>
        <v>0</v>
      </c>
      <c r="BJ1257" s="25" t="s">
        <v>82</v>
      </c>
      <c r="BK1257" s="188">
        <f t="shared" si="419"/>
        <v>0</v>
      </c>
      <c r="BL1257" s="25" t="s">
        <v>337</v>
      </c>
      <c r="BM1257" s="25" t="s">
        <v>3667</v>
      </c>
    </row>
    <row r="1258" spans="2:65" s="1" customFormat="1">
      <c r="B1258" s="176"/>
      <c r="C1258" s="177" t="s">
        <v>3668</v>
      </c>
      <c r="D1258" s="177" t="s">
        <v>287</v>
      </c>
      <c r="E1258" s="178" t="s">
        <v>3669</v>
      </c>
      <c r="F1258" s="179" t="s">
        <v>3670</v>
      </c>
      <c r="G1258" s="180" t="s">
        <v>494</v>
      </c>
      <c r="H1258" s="181">
        <v>29.5</v>
      </c>
      <c r="I1258" s="182"/>
      <c r="J1258" s="183">
        <f t="shared" si="410"/>
        <v>0</v>
      </c>
      <c r="K1258" s="403" t="s">
        <v>5588</v>
      </c>
      <c r="L1258" s="42"/>
      <c r="M1258" s="184" t="s">
        <v>5</v>
      </c>
      <c r="N1258" s="185" t="s">
        <v>45</v>
      </c>
      <c r="O1258" s="43"/>
      <c r="P1258" s="186">
        <f t="shared" si="411"/>
        <v>0</v>
      </c>
      <c r="Q1258" s="186">
        <v>0</v>
      </c>
      <c r="R1258" s="186">
        <f t="shared" si="412"/>
        <v>0</v>
      </c>
      <c r="S1258" s="186">
        <v>0</v>
      </c>
      <c r="T1258" s="187">
        <f t="shared" si="413"/>
        <v>0</v>
      </c>
      <c r="AR1258" s="25" t="s">
        <v>337</v>
      </c>
      <c r="AT1258" s="25" t="s">
        <v>287</v>
      </c>
      <c r="AU1258" s="25" t="s">
        <v>291</v>
      </c>
      <c r="AY1258" s="25" t="s">
        <v>285</v>
      </c>
      <c r="BE1258" s="188">
        <f t="shared" si="414"/>
        <v>0</v>
      </c>
      <c r="BF1258" s="188">
        <f t="shared" si="415"/>
        <v>0</v>
      </c>
      <c r="BG1258" s="188">
        <f t="shared" si="416"/>
        <v>0</v>
      </c>
      <c r="BH1258" s="188">
        <f t="shared" si="417"/>
        <v>0</v>
      </c>
      <c r="BI1258" s="188">
        <f t="shared" si="418"/>
        <v>0</v>
      </c>
      <c r="BJ1258" s="25" t="s">
        <v>82</v>
      </c>
      <c r="BK1258" s="188">
        <f t="shared" si="419"/>
        <v>0</v>
      </c>
      <c r="BL1258" s="25" t="s">
        <v>337</v>
      </c>
      <c r="BM1258" s="25" t="s">
        <v>3671</v>
      </c>
    </row>
    <row r="1259" spans="2:65" s="1" customFormat="1">
      <c r="B1259" s="176"/>
      <c r="C1259" s="177" t="s">
        <v>3672</v>
      </c>
      <c r="D1259" s="177" t="s">
        <v>287</v>
      </c>
      <c r="E1259" s="178" t="s">
        <v>3673</v>
      </c>
      <c r="F1259" s="179" t="s">
        <v>3674</v>
      </c>
      <c r="G1259" s="180" t="s">
        <v>1222</v>
      </c>
      <c r="H1259" s="181">
        <v>250</v>
      </c>
      <c r="I1259" s="182"/>
      <c r="J1259" s="183">
        <f t="shared" si="410"/>
        <v>0</v>
      </c>
      <c r="K1259" s="403" t="s">
        <v>5588</v>
      </c>
      <c r="L1259" s="42"/>
      <c r="M1259" s="184" t="s">
        <v>5</v>
      </c>
      <c r="N1259" s="185" t="s">
        <v>45</v>
      </c>
      <c r="O1259" s="43"/>
      <c r="P1259" s="186">
        <f t="shared" si="411"/>
        <v>0</v>
      </c>
      <c r="Q1259" s="186">
        <v>0</v>
      </c>
      <c r="R1259" s="186">
        <f t="shared" si="412"/>
        <v>0</v>
      </c>
      <c r="S1259" s="186">
        <v>0</v>
      </c>
      <c r="T1259" s="187">
        <f t="shared" si="413"/>
        <v>0</v>
      </c>
      <c r="AR1259" s="25" t="s">
        <v>337</v>
      </c>
      <c r="AT1259" s="25" t="s">
        <v>287</v>
      </c>
      <c r="AU1259" s="25" t="s">
        <v>291</v>
      </c>
      <c r="AY1259" s="25" t="s">
        <v>285</v>
      </c>
      <c r="BE1259" s="188">
        <f t="shared" si="414"/>
        <v>0</v>
      </c>
      <c r="BF1259" s="188">
        <f t="shared" si="415"/>
        <v>0</v>
      </c>
      <c r="BG1259" s="188">
        <f t="shared" si="416"/>
        <v>0</v>
      </c>
      <c r="BH1259" s="188">
        <f t="shared" si="417"/>
        <v>0</v>
      </c>
      <c r="BI1259" s="188">
        <f t="shared" si="418"/>
        <v>0</v>
      </c>
      <c r="BJ1259" s="25" t="s">
        <v>82</v>
      </c>
      <c r="BK1259" s="188">
        <f t="shared" si="419"/>
        <v>0</v>
      </c>
      <c r="BL1259" s="25" t="s">
        <v>337</v>
      </c>
      <c r="BM1259" s="25" t="s">
        <v>3675</v>
      </c>
    </row>
    <row r="1260" spans="2:65" s="1" customFormat="1">
      <c r="B1260" s="176"/>
      <c r="C1260" s="177" t="s">
        <v>3676</v>
      </c>
      <c r="D1260" s="177" t="s">
        <v>287</v>
      </c>
      <c r="E1260" s="178" t="s">
        <v>3677</v>
      </c>
      <c r="F1260" s="179" t="s">
        <v>3678</v>
      </c>
      <c r="G1260" s="180" t="s">
        <v>1222</v>
      </c>
      <c r="H1260" s="181">
        <v>250</v>
      </c>
      <c r="I1260" s="182"/>
      <c r="J1260" s="183">
        <f t="shared" si="410"/>
        <v>0</v>
      </c>
      <c r="K1260" s="403" t="s">
        <v>5588</v>
      </c>
      <c r="L1260" s="42"/>
      <c r="M1260" s="184" t="s">
        <v>5</v>
      </c>
      <c r="N1260" s="185" t="s">
        <v>45</v>
      </c>
      <c r="O1260" s="43"/>
      <c r="P1260" s="186">
        <f t="shared" si="411"/>
        <v>0</v>
      </c>
      <c r="Q1260" s="186">
        <v>0</v>
      </c>
      <c r="R1260" s="186">
        <f t="shared" si="412"/>
        <v>0</v>
      </c>
      <c r="S1260" s="186">
        <v>0</v>
      </c>
      <c r="T1260" s="187">
        <f t="shared" si="413"/>
        <v>0</v>
      </c>
      <c r="AR1260" s="25" t="s">
        <v>337</v>
      </c>
      <c r="AT1260" s="25" t="s">
        <v>287</v>
      </c>
      <c r="AU1260" s="25" t="s">
        <v>291</v>
      </c>
      <c r="AY1260" s="25" t="s">
        <v>285</v>
      </c>
      <c r="BE1260" s="188">
        <f t="shared" si="414"/>
        <v>0</v>
      </c>
      <c r="BF1260" s="188">
        <f t="shared" si="415"/>
        <v>0</v>
      </c>
      <c r="BG1260" s="188">
        <f t="shared" si="416"/>
        <v>0</v>
      </c>
      <c r="BH1260" s="188">
        <f t="shared" si="417"/>
        <v>0</v>
      </c>
      <c r="BI1260" s="188">
        <f t="shared" si="418"/>
        <v>0</v>
      </c>
      <c r="BJ1260" s="25" t="s">
        <v>82</v>
      </c>
      <c r="BK1260" s="188">
        <f t="shared" si="419"/>
        <v>0</v>
      </c>
      <c r="BL1260" s="25" t="s">
        <v>337</v>
      </c>
      <c r="BM1260" s="25" t="s">
        <v>3679</v>
      </c>
    </row>
    <row r="1261" spans="2:65" s="1" customFormat="1">
      <c r="B1261" s="176"/>
      <c r="C1261" s="177" t="s">
        <v>3680</v>
      </c>
      <c r="D1261" s="177" t="s">
        <v>287</v>
      </c>
      <c r="E1261" s="178" t="s">
        <v>3681</v>
      </c>
      <c r="F1261" s="179" t="s">
        <v>3682</v>
      </c>
      <c r="G1261" s="180" t="s">
        <v>1222</v>
      </c>
      <c r="H1261" s="181">
        <v>180</v>
      </c>
      <c r="I1261" s="182"/>
      <c r="J1261" s="183">
        <f t="shared" si="410"/>
        <v>0</v>
      </c>
      <c r="K1261" s="403" t="s">
        <v>5588</v>
      </c>
      <c r="L1261" s="42"/>
      <c r="M1261" s="184" t="s">
        <v>5</v>
      </c>
      <c r="N1261" s="185" t="s">
        <v>45</v>
      </c>
      <c r="O1261" s="43"/>
      <c r="P1261" s="186">
        <f t="shared" si="411"/>
        <v>0</v>
      </c>
      <c r="Q1261" s="186">
        <v>0</v>
      </c>
      <c r="R1261" s="186">
        <f t="shared" si="412"/>
        <v>0</v>
      </c>
      <c r="S1261" s="186">
        <v>0</v>
      </c>
      <c r="T1261" s="187">
        <f t="shared" si="413"/>
        <v>0</v>
      </c>
      <c r="AR1261" s="25" t="s">
        <v>337</v>
      </c>
      <c r="AT1261" s="25" t="s">
        <v>287</v>
      </c>
      <c r="AU1261" s="25" t="s">
        <v>291</v>
      </c>
      <c r="AY1261" s="25" t="s">
        <v>285</v>
      </c>
      <c r="BE1261" s="188">
        <f t="shared" si="414"/>
        <v>0</v>
      </c>
      <c r="BF1261" s="188">
        <f t="shared" si="415"/>
        <v>0</v>
      </c>
      <c r="BG1261" s="188">
        <f t="shared" si="416"/>
        <v>0</v>
      </c>
      <c r="BH1261" s="188">
        <f t="shared" si="417"/>
        <v>0</v>
      </c>
      <c r="BI1261" s="188">
        <f t="shared" si="418"/>
        <v>0</v>
      </c>
      <c r="BJ1261" s="25" t="s">
        <v>82</v>
      </c>
      <c r="BK1261" s="188">
        <f t="shared" si="419"/>
        <v>0</v>
      </c>
      <c r="BL1261" s="25" t="s">
        <v>337</v>
      </c>
      <c r="BM1261" s="25" t="s">
        <v>3683</v>
      </c>
    </row>
    <row r="1262" spans="2:65" s="1" customFormat="1">
      <c r="B1262" s="176"/>
      <c r="C1262" s="177" t="s">
        <v>3684</v>
      </c>
      <c r="D1262" s="177" t="s">
        <v>287</v>
      </c>
      <c r="E1262" s="178" t="s">
        <v>3685</v>
      </c>
      <c r="F1262" s="179" t="s">
        <v>3686</v>
      </c>
      <c r="G1262" s="180" t="s">
        <v>674</v>
      </c>
      <c r="H1262" s="181">
        <v>1800</v>
      </c>
      <c r="I1262" s="182"/>
      <c r="J1262" s="183">
        <f t="shared" si="410"/>
        <v>0</v>
      </c>
      <c r="K1262" s="403" t="s">
        <v>5588</v>
      </c>
      <c r="L1262" s="42"/>
      <c r="M1262" s="184" t="s">
        <v>5</v>
      </c>
      <c r="N1262" s="185" t="s">
        <v>45</v>
      </c>
      <c r="O1262" s="43"/>
      <c r="P1262" s="186">
        <f t="shared" si="411"/>
        <v>0</v>
      </c>
      <c r="Q1262" s="186">
        <v>0</v>
      </c>
      <c r="R1262" s="186">
        <f t="shared" si="412"/>
        <v>0</v>
      </c>
      <c r="S1262" s="186">
        <v>0</v>
      </c>
      <c r="T1262" s="187">
        <f t="shared" si="413"/>
        <v>0</v>
      </c>
      <c r="AR1262" s="25" t="s">
        <v>337</v>
      </c>
      <c r="AT1262" s="25" t="s">
        <v>287</v>
      </c>
      <c r="AU1262" s="25" t="s">
        <v>291</v>
      </c>
      <c r="AY1262" s="25" t="s">
        <v>285</v>
      </c>
      <c r="BE1262" s="188">
        <f t="shared" si="414"/>
        <v>0</v>
      </c>
      <c r="BF1262" s="188">
        <f t="shared" si="415"/>
        <v>0</v>
      </c>
      <c r="BG1262" s="188">
        <f t="shared" si="416"/>
        <v>0</v>
      </c>
      <c r="BH1262" s="188">
        <f t="shared" si="417"/>
        <v>0</v>
      </c>
      <c r="BI1262" s="188">
        <f t="shared" si="418"/>
        <v>0</v>
      </c>
      <c r="BJ1262" s="25" t="s">
        <v>82</v>
      </c>
      <c r="BK1262" s="188">
        <f t="shared" si="419"/>
        <v>0</v>
      </c>
      <c r="BL1262" s="25" t="s">
        <v>337</v>
      </c>
      <c r="BM1262" s="25" t="s">
        <v>3687</v>
      </c>
    </row>
    <row r="1263" spans="2:65" s="1" customFormat="1">
      <c r="B1263" s="176"/>
      <c r="C1263" s="177" t="s">
        <v>3688</v>
      </c>
      <c r="D1263" s="177" t="s">
        <v>287</v>
      </c>
      <c r="E1263" s="178" t="s">
        <v>3689</v>
      </c>
      <c r="F1263" s="179" t="s">
        <v>2988</v>
      </c>
      <c r="G1263" s="180" t="s">
        <v>1222</v>
      </c>
      <c r="H1263" s="181">
        <v>250</v>
      </c>
      <c r="I1263" s="182"/>
      <c r="J1263" s="183">
        <f t="shared" si="410"/>
        <v>0</v>
      </c>
      <c r="K1263" s="403" t="s">
        <v>5588</v>
      </c>
      <c r="L1263" s="42"/>
      <c r="M1263" s="184" t="s">
        <v>5</v>
      </c>
      <c r="N1263" s="185" t="s">
        <v>45</v>
      </c>
      <c r="O1263" s="43"/>
      <c r="P1263" s="186">
        <f t="shared" si="411"/>
        <v>0</v>
      </c>
      <c r="Q1263" s="186">
        <v>0</v>
      </c>
      <c r="R1263" s="186">
        <f t="shared" si="412"/>
        <v>0</v>
      </c>
      <c r="S1263" s="186">
        <v>0</v>
      </c>
      <c r="T1263" s="187">
        <f t="shared" si="413"/>
        <v>0</v>
      </c>
      <c r="AR1263" s="25" t="s">
        <v>337</v>
      </c>
      <c r="AT1263" s="25" t="s">
        <v>287</v>
      </c>
      <c r="AU1263" s="25" t="s">
        <v>291</v>
      </c>
      <c r="AY1263" s="25" t="s">
        <v>285</v>
      </c>
      <c r="BE1263" s="188">
        <f t="shared" si="414"/>
        <v>0</v>
      </c>
      <c r="BF1263" s="188">
        <f t="shared" si="415"/>
        <v>0</v>
      </c>
      <c r="BG1263" s="188">
        <f t="shared" si="416"/>
        <v>0</v>
      </c>
      <c r="BH1263" s="188">
        <f t="shared" si="417"/>
        <v>0</v>
      </c>
      <c r="BI1263" s="188">
        <f t="shared" si="418"/>
        <v>0</v>
      </c>
      <c r="BJ1263" s="25" t="s">
        <v>82</v>
      </c>
      <c r="BK1263" s="188">
        <f t="shared" si="419"/>
        <v>0</v>
      </c>
      <c r="BL1263" s="25" t="s">
        <v>337</v>
      </c>
      <c r="BM1263" s="25" t="s">
        <v>3690</v>
      </c>
    </row>
    <row r="1264" spans="2:65" s="1" customFormat="1">
      <c r="B1264" s="176"/>
      <c r="C1264" s="177" t="s">
        <v>3691</v>
      </c>
      <c r="D1264" s="177" t="s">
        <v>287</v>
      </c>
      <c r="E1264" s="178" t="s">
        <v>3692</v>
      </c>
      <c r="F1264" s="179" t="s">
        <v>3693</v>
      </c>
      <c r="G1264" s="180" t="s">
        <v>1222</v>
      </c>
      <c r="H1264" s="181">
        <v>500</v>
      </c>
      <c r="I1264" s="182"/>
      <c r="J1264" s="183">
        <f t="shared" si="410"/>
        <v>0</v>
      </c>
      <c r="K1264" s="403" t="s">
        <v>5588</v>
      </c>
      <c r="L1264" s="42"/>
      <c r="M1264" s="184" t="s">
        <v>5</v>
      </c>
      <c r="N1264" s="185" t="s">
        <v>45</v>
      </c>
      <c r="O1264" s="43"/>
      <c r="P1264" s="186">
        <f t="shared" si="411"/>
        <v>0</v>
      </c>
      <c r="Q1264" s="186">
        <v>0</v>
      </c>
      <c r="R1264" s="186">
        <f t="shared" si="412"/>
        <v>0</v>
      </c>
      <c r="S1264" s="186">
        <v>0</v>
      </c>
      <c r="T1264" s="187">
        <f t="shared" si="413"/>
        <v>0</v>
      </c>
      <c r="AR1264" s="25" t="s">
        <v>337</v>
      </c>
      <c r="AT1264" s="25" t="s">
        <v>287</v>
      </c>
      <c r="AU1264" s="25" t="s">
        <v>291</v>
      </c>
      <c r="AY1264" s="25" t="s">
        <v>285</v>
      </c>
      <c r="BE1264" s="188">
        <f t="shared" si="414"/>
        <v>0</v>
      </c>
      <c r="BF1264" s="188">
        <f t="shared" si="415"/>
        <v>0</v>
      </c>
      <c r="BG1264" s="188">
        <f t="shared" si="416"/>
        <v>0</v>
      </c>
      <c r="BH1264" s="188">
        <f t="shared" si="417"/>
        <v>0</v>
      </c>
      <c r="BI1264" s="188">
        <f t="shared" si="418"/>
        <v>0</v>
      </c>
      <c r="BJ1264" s="25" t="s">
        <v>82</v>
      </c>
      <c r="BK1264" s="188">
        <f t="shared" si="419"/>
        <v>0</v>
      </c>
      <c r="BL1264" s="25" t="s">
        <v>337</v>
      </c>
      <c r="BM1264" s="25" t="s">
        <v>3694</v>
      </c>
    </row>
    <row r="1265" spans="2:65" s="1" customFormat="1">
      <c r="B1265" s="176"/>
      <c r="C1265" s="177" t="s">
        <v>3695</v>
      </c>
      <c r="D1265" s="177" t="s">
        <v>287</v>
      </c>
      <c r="E1265" s="178" t="s">
        <v>3696</v>
      </c>
      <c r="F1265" s="179" t="s">
        <v>5592</v>
      </c>
      <c r="G1265" s="180" t="s">
        <v>328</v>
      </c>
      <c r="H1265" s="181">
        <v>7500</v>
      </c>
      <c r="I1265" s="182"/>
      <c r="J1265" s="183">
        <f t="shared" si="410"/>
        <v>0</v>
      </c>
      <c r="K1265" s="403" t="s">
        <v>5588</v>
      </c>
      <c r="L1265" s="42"/>
      <c r="M1265" s="184" t="s">
        <v>5</v>
      </c>
      <c r="N1265" s="185" t="s">
        <v>45</v>
      </c>
      <c r="O1265" s="43"/>
      <c r="P1265" s="186">
        <f t="shared" si="411"/>
        <v>0</v>
      </c>
      <c r="Q1265" s="186">
        <v>0</v>
      </c>
      <c r="R1265" s="186">
        <f t="shared" si="412"/>
        <v>0</v>
      </c>
      <c r="S1265" s="186">
        <v>0</v>
      </c>
      <c r="T1265" s="187">
        <f t="shared" si="413"/>
        <v>0</v>
      </c>
      <c r="AR1265" s="25" t="s">
        <v>337</v>
      </c>
      <c r="AT1265" s="25" t="s">
        <v>287</v>
      </c>
      <c r="AU1265" s="25" t="s">
        <v>291</v>
      </c>
      <c r="AY1265" s="25" t="s">
        <v>285</v>
      </c>
      <c r="BE1265" s="188">
        <f t="shared" si="414"/>
        <v>0</v>
      </c>
      <c r="BF1265" s="188">
        <f t="shared" si="415"/>
        <v>0</v>
      </c>
      <c r="BG1265" s="188">
        <f t="shared" si="416"/>
        <v>0</v>
      </c>
      <c r="BH1265" s="188">
        <f t="shared" si="417"/>
        <v>0</v>
      </c>
      <c r="BI1265" s="188">
        <f t="shared" si="418"/>
        <v>0</v>
      </c>
      <c r="BJ1265" s="25" t="s">
        <v>82</v>
      </c>
      <c r="BK1265" s="188">
        <f t="shared" si="419"/>
        <v>0</v>
      </c>
      <c r="BL1265" s="25" t="s">
        <v>337</v>
      </c>
      <c r="BM1265" s="25" t="s">
        <v>3697</v>
      </c>
    </row>
    <row r="1266" spans="2:65" s="10" customFormat="1" ht="14.4">
      <c r="B1266" s="162"/>
      <c r="D1266" s="173" t="s">
        <v>73</v>
      </c>
      <c r="E1266" s="174" t="s">
        <v>3698</v>
      </c>
      <c r="F1266" s="174" t="s">
        <v>3699</v>
      </c>
      <c r="I1266" s="165"/>
      <c r="J1266" s="175">
        <f>BK1266</f>
        <v>0</v>
      </c>
      <c r="K1266" s="401"/>
      <c r="L1266" s="162"/>
      <c r="M1266" s="167"/>
      <c r="N1266" s="168"/>
      <c r="O1266" s="168"/>
      <c r="P1266" s="169">
        <f>SUM(P1267:P1269)</f>
        <v>0</v>
      </c>
      <c r="Q1266" s="168"/>
      <c r="R1266" s="169">
        <f>SUM(R1267:R1269)</f>
        <v>0</v>
      </c>
      <c r="S1266" s="168"/>
      <c r="T1266" s="170">
        <f>SUM(T1267:T1269)</f>
        <v>0</v>
      </c>
      <c r="AR1266" s="163" t="s">
        <v>84</v>
      </c>
      <c r="AT1266" s="171" t="s">
        <v>73</v>
      </c>
      <c r="AU1266" s="171" t="s">
        <v>84</v>
      </c>
      <c r="AY1266" s="163" t="s">
        <v>285</v>
      </c>
      <c r="BK1266" s="172">
        <f>SUM(BK1267:BK1269)</f>
        <v>0</v>
      </c>
    </row>
    <row r="1267" spans="2:65" s="1" customFormat="1">
      <c r="B1267" s="176"/>
      <c r="C1267" s="177" t="s">
        <v>3700</v>
      </c>
      <c r="D1267" s="177" t="s">
        <v>287</v>
      </c>
      <c r="E1267" s="178" t="s">
        <v>3701</v>
      </c>
      <c r="F1267" s="179" t="s">
        <v>3702</v>
      </c>
      <c r="G1267" s="180" t="s">
        <v>400</v>
      </c>
      <c r="H1267" s="181">
        <v>1</v>
      </c>
      <c r="I1267" s="182"/>
      <c r="J1267" s="183">
        <f>ROUND(I1267*H1267,2)</f>
        <v>0</v>
      </c>
      <c r="K1267" s="403" t="s">
        <v>5588</v>
      </c>
      <c r="L1267" s="42"/>
      <c r="M1267" s="184" t="s">
        <v>5</v>
      </c>
      <c r="N1267" s="185" t="s">
        <v>45</v>
      </c>
      <c r="O1267" s="43"/>
      <c r="P1267" s="186">
        <f>O1267*H1267</f>
        <v>0</v>
      </c>
      <c r="Q1267" s="186">
        <v>0</v>
      </c>
      <c r="R1267" s="186">
        <f>Q1267*H1267</f>
        <v>0</v>
      </c>
      <c r="S1267" s="186">
        <v>0</v>
      </c>
      <c r="T1267" s="187">
        <f>S1267*H1267</f>
        <v>0</v>
      </c>
      <c r="AR1267" s="25" t="s">
        <v>337</v>
      </c>
      <c r="AT1267" s="25" t="s">
        <v>287</v>
      </c>
      <c r="AU1267" s="25" t="s">
        <v>142</v>
      </c>
      <c r="AY1267" s="25" t="s">
        <v>285</v>
      </c>
      <c r="BE1267" s="188">
        <f>IF(N1267="základní",J1267,0)</f>
        <v>0</v>
      </c>
      <c r="BF1267" s="188">
        <f>IF(N1267="snížená",J1267,0)</f>
        <v>0</v>
      </c>
      <c r="BG1267" s="188">
        <f>IF(N1267="zákl. přenesená",J1267,0)</f>
        <v>0</v>
      </c>
      <c r="BH1267" s="188">
        <f>IF(N1267="sníž. přenesená",J1267,0)</f>
        <v>0</v>
      </c>
      <c r="BI1267" s="188">
        <f>IF(N1267="nulová",J1267,0)</f>
        <v>0</v>
      </c>
      <c r="BJ1267" s="25" t="s">
        <v>82</v>
      </c>
      <c r="BK1267" s="188">
        <f>ROUND(I1267*H1267,2)</f>
        <v>0</v>
      </c>
      <c r="BL1267" s="25" t="s">
        <v>337</v>
      </c>
      <c r="BM1267" s="25" t="s">
        <v>3703</v>
      </c>
    </row>
    <row r="1268" spans="2:65" s="1" customFormat="1">
      <c r="B1268" s="176"/>
      <c r="C1268" s="177" t="s">
        <v>3704</v>
      </c>
      <c r="D1268" s="177" t="s">
        <v>287</v>
      </c>
      <c r="E1268" s="178" t="s">
        <v>3705</v>
      </c>
      <c r="F1268" s="179" t="s">
        <v>3702</v>
      </c>
      <c r="G1268" s="180" t="s">
        <v>400</v>
      </c>
      <c r="H1268" s="181">
        <v>1</v>
      </c>
      <c r="I1268" s="182"/>
      <c r="J1268" s="183">
        <f>ROUND(I1268*H1268,2)</f>
        <v>0</v>
      </c>
      <c r="K1268" s="403" t="s">
        <v>5588</v>
      </c>
      <c r="L1268" s="42"/>
      <c r="M1268" s="184" t="s">
        <v>5</v>
      </c>
      <c r="N1268" s="185" t="s">
        <v>45</v>
      </c>
      <c r="O1268" s="43"/>
      <c r="P1268" s="186">
        <f>O1268*H1268</f>
        <v>0</v>
      </c>
      <c r="Q1268" s="186">
        <v>0</v>
      </c>
      <c r="R1268" s="186">
        <f>Q1268*H1268</f>
        <v>0</v>
      </c>
      <c r="S1268" s="186">
        <v>0</v>
      </c>
      <c r="T1268" s="187">
        <f>S1268*H1268</f>
        <v>0</v>
      </c>
      <c r="AR1268" s="25" t="s">
        <v>337</v>
      </c>
      <c r="AT1268" s="25" t="s">
        <v>287</v>
      </c>
      <c r="AU1268" s="25" t="s">
        <v>142</v>
      </c>
      <c r="AY1268" s="25" t="s">
        <v>285</v>
      </c>
      <c r="BE1268" s="188">
        <f>IF(N1268="základní",J1268,0)</f>
        <v>0</v>
      </c>
      <c r="BF1268" s="188">
        <f>IF(N1268="snížená",J1268,0)</f>
        <v>0</v>
      </c>
      <c r="BG1268" s="188">
        <f>IF(N1268="zákl. přenesená",J1268,0)</f>
        <v>0</v>
      </c>
      <c r="BH1268" s="188">
        <f>IF(N1268="sníž. přenesená",J1268,0)</f>
        <v>0</v>
      </c>
      <c r="BI1268" s="188">
        <f>IF(N1268="nulová",J1268,0)</f>
        <v>0</v>
      </c>
      <c r="BJ1268" s="25" t="s">
        <v>82</v>
      </c>
      <c r="BK1268" s="188">
        <f>ROUND(I1268*H1268,2)</f>
        <v>0</v>
      </c>
      <c r="BL1268" s="25" t="s">
        <v>337</v>
      </c>
      <c r="BM1268" s="25" t="s">
        <v>3706</v>
      </c>
    </row>
    <row r="1269" spans="2:65" s="1" customFormat="1">
      <c r="B1269" s="176"/>
      <c r="C1269" s="177" t="s">
        <v>3707</v>
      </c>
      <c r="D1269" s="177" t="s">
        <v>287</v>
      </c>
      <c r="E1269" s="178" t="s">
        <v>3708</v>
      </c>
      <c r="F1269" s="179" t="s">
        <v>3702</v>
      </c>
      <c r="G1269" s="180" t="s">
        <v>400</v>
      </c>
      <c r="H1269" s="181">
        <v>1</v>
      </c>
      <c r="I1269" s="182"/>
      <c r="J1269" s="183">
        <f>ROUND(I1269*H1269,2)</f>
        <v>0</v>
      </c>
      <c r="K1269" s="403" t="s">
        <v>5588</v>
      </c>
      <c r="L1269" s="42"/>
      <c r="M1269" s="184" t="s">
        <v>5</v>
      </c>
      <c r="N1269" s="185" t="s">
        <v>45</v>
      </c>
      <c r="O1269" s="43"/>
      <c r="P1269" s="186">
        <f>O1269*H1269</f>
        <v>0</v>
      </c>
      <c r="Q1269" s="186">
        <v>0</v>
      </c>
      <c r="R1269" s="186">
        <f>Q1269*H1269</f>
        <v>0</v>
      </c>
      <c r="S1269" s="186">
        <v>0</v>
      </c>
      <c r="T1269" s="187">
        <f>S1269*H1269</f>
        <v>0</v>
      </c>
      <c r="AR1269" s="25" t="s">
        <v>337</v>
      </c>
      <c r="AT1269" s="25" t="s">
        <v>287</v>
      </c>
      <c r="AU1269" s="25" t="s">
        <v>142</v>
      </c>
      <c r="AY1269" s="25" t="s">
        <v>285</v>
      </c>
      <c r="BE1269" s="188">
        <f>IF(N1269="základní",J1269,0)</f>
        <v>0</v>
      </c>
      <c r="BF1269" s="188">
        <f>IF(N1269="snížená",J1269,0)</f>
        <v>0</v>
      </c>
      <c r="BG1269" s="188">
        <f>IF(N1269="zákl. přenesená",J1269,0)</f>
        <v>0</v>
      </c>
      <c r="BH1269" s="188">
        <f>IF(N1269="sníž. přenesená",J1269,0)</f>
        <v>0</v>
      </c>
      <c r="BI1269" s="188">
        <f>IF(N1269="nulová",J1269,0)</f>
        <v>0</v>
      </c>
      <c r="BJ1269" s="25" t="s">
        <v>82</v>
      </c>
      <c r="BK1269" s="188">
        <f>ROUND(I1269*H1269,2)</f>
        <v>0</v>
      </c>
      <c r="BL1269" s="25" t="s">
        <v>337</v>
      </c>
      <c r="BM1269" s="25" t="s">
        <v>3709</v>
      </c>
    </row>
    <row r="1270" spans="2:65" s="10" customFormat="1" ht="14.4">
      <c r="B1270" s="162"/>
      <c r="D1270" s="163" t="s">
        <v>73</v>
      </c>
      <c r="E1270" s="240" t="s">
        <v>3473</v>
      </c>
      <c r="F1270" s="240" t="s">
        <v>3710</v>
      </c>
      <c r="I1270" s="165"/>
      <c r="J1270" s="241">
        <f>BK1270</f>
        <v>0</v>
      </c>
      <c r="K1270" s="401"/>
      <c r="L1270" s="162"/>
      <c r="M1270" s="167"/>
      <c r="N1270" s="168"/>
      <c r="O1270" s="168"/>
      <c r="P1270" s="169">
        <f>P1271+P1284+P1293</f>
        <v>0</v>
      </c>
      <c r="Q1270" s="168"/>
      <c r="R1270" s="169">
        <f>R1271+R1284+R1293</f>
        <v>0</v>
      </c>
      <c r="S1270" s="168"/>
      <c r="T1270" s="170">
        <f>T1271+T1284+T1293</f>
        <v>0</v>
      </c>
      <c r="AR1270" s="163" t="s">
        <v>84</v>
      </c>
      <c r="AT1270" s="171" t="s">
        <v>73</v>
      </c>
      <c r="AU1270" s="171" t="s">
        <v>82</v>
      </c>
      <c r="AY1270" s="163" t="s">
        <v>285</v>
      </c>
      <c r="BK1270" s="172">
        <f>BK1271+BK1284+BK1293</f>
        <v>0</v>
      </c>
    </row>
    <row r="1271" spans="2:65" s="10" customFormat="1" ht="14.4">
      <c r="B1271" s="162"/>
      <c r="D1271" s="173" t="s">
        <v>73</v>
      </c>
      <c r="E1271" s="174" t="s">
        <v>3711</v>
      </c>
      <c r="F1271" s="174" t="s">
        <v>3712</v>
      </c>
      <c r="I1271" s="165"/>
      <c r="J1271" s="175">
        <f>BK1271</f>
        <v>0</v>
      </c>
      <c r="K1271" s="401"/>
      <c r="L1271" s="162"/>
      <c r="M1271" s="167"/>
      <c r="N1271" s="168"/>
      <c r="O1271" s="168"/>
      <c r="P1271" s="169">
        <f>SUM(P1272:P1283)</f>
        <v>0</v>
      </c>
      <c r="Q1271" s="168"/>
      <c r="R1271" s="169">
        <f>SUM(R1272:R1283)</f>
        <v>0</v>
      </c>
      <c r="S1271" s="168"/>
      <c r="T1271" s="170">
        <f>SUM(T1272:T1283)</f>
        <v>0</v>
      </c>
      <c r="AR1271" s="163" t="s">
        <v>82</v>
      </c>
      <c r="AT1271" s="171" t="s">
        <v>73</v>
      </c>
      <c r="AU1271" s="171" t="s">
        <v>84</v>
      </c>
      <c r="AY1271" s="163" t="s">
        <v>285</v>
      </c>
      <c r="BK1271" s="172">
        <f>SUM(BK1272:BK1283)</f>
        <v>0</v>
      </c>
    </row>
    <row r="1272" spans="2:65" s="1" customFormat="1" ht="24">
      <c r="B1272" s="176"/>
      <c r="C1272" s="230" t="s">
        <v>3713</v>
      </c>
      <c r="D1272" s="230" t="s">
        <v>757</v>
      </c>
      <c r="E1272" s="231" t="s">
        <v>3714</v>
      </c>
      <c r="F1272" s="232" t="s">
        <v>3715</v>
      </c>
      <c r="G1272" s="233" t="s">
        <v>494</v>
      </c>
      <c r="H1272" s="234">
        <v>3</v>
      </c>
      <c r="I1272" s="235"/>
      <c r="J1272" s="236">
        <f t="shared" ref="J1272:J1283" si="420">ROUND(I1272*H1272,2)</f>
        <v>0</v>
      </c>
      <c r="K1272" s="407" t="s">
        <v>5584</v>
      </c>
      <c r="L1272" s="237"/>
      <c r="M1272" s="238" t="s">
        <v>5</v>
      </c>
      <c r="N1272" s="239" t="s">
        <v>45</v>
      </c>
      <c r="O1272" s="43"/>
      <c r="P1272" s="186">
        <f t="shared" ref="P1272:P1283" si="421">O1272*H1272</f>
        <v>0</v>
      </c>
      <c r="Q1272" s="186">
        <v>0</v>
      </c>
      <c r="R1272" s="186">
        <f t="shared" ref="R1272:R1283" si="422">Q1272*H1272</f>
        <v>0</v>
      </c>
      <c r="S1272" s="186">
        <v>0</v>
      </c>
      <c r="T1272" s="187">
        <f t="shared" ref="T1272:T1283" si="423">S1272*H1272</f>
        <v>0</v>
      </c>
      <c r="AR1272" s="25" t="s">
        <v>401</v>
      </c>
      <c r="AT1272" s="25" t="s">
        <v>757</v>
      </c>
      <c r="AU1272" s="25" t="s">
        <v>142</v>
      </c>
      <c r="AY1272" s="25" t="s">
        <v>285</v>
      </c>
      <c r="BE1272" s="188">
        <f t="shared" ref="BE1272:BE1283" si="424">IF(N1272="základní",J1272,0)</f>
        <v>0</v>
      </c>
      <c r="BF1272" s="188">
        <f t="shared" ref="BF1272:BF1283" si="425">IF(N1272="snížená",J1272,0)</f>
        <v>0</v>
      </c>
      <c r="BG1272" s="188">
        <f t="shared" ref="BG1272:BG1283" si="426">IF(N1272="zákl. přenesená",J1272,0)</f>
        <v>0</v>
      </c>
      <c r="BH1272" s="188">
        <f t="shared" ref="BH1272:BH1283" si="427">IF(N1272="sníž. přenesená",J1272,0)</f>
        <v>0</v>
      </c>
      <c r="BI1272" s="188">
        <f t="shared" ref="BI1272:BI1283" si="428">IF(N1272="nulová",J1272,0)</f>
        <v>0</v>
      </c>
      <c r="BJ1272" s="25" t="s">
        <v>82</v>
      </c>
      <c r="BK1272" s="188">
        <f t="shared" ref="BK1272:BK1283" si="429">ROUND(I1272*H1272,2)</f>
        <v>0</v>
      </c>
      <c r="BL1272" s="25" t="s">
        <v>337</v>
      </c>
      <c r="BM1272" s="25" t="s">
        <v>3716</v>
      </c>
    </row>
    <row r="1273" spans="2:65" s="1" customFormat="1">
      <c r="B1273" s="176"/>
      <c r="C1273" s="230" t="s">
        <v>3717</v>
      </c>
      <c r="D1273" s="230" t="s">
        <v>757</v>
      </c>
      <c r="E1273" s="231" t="s">
        <v>3718</v>
      </c>
      <c r="F1273" s="232" t="s">
        <v>3719</v>
      </c>
      <c r="G1273" s="233" t="s">
        <v>494</v>
      </c>
      <c r="H1273" s="234">
        <v>1</v>
      </c>
      <c r="I1273" s="235"/>
      <c r="J1273" s="236">
        <f t="shared" si="420"/>
        <v>0</v>
      </c>
      <c r="K1273" s="407" t="s">
        <v>5584</v>
      </c>
      <c r="L1273" s="237"/>
      <c r="M1273" s="238" t="s">
        <v>5</v>
      </c>
      <c r="N1273" s="239" t="s">
        <v>45</v>
      </c>
      <c r="O1273" s="43"/>
      <c r="P1273" s="186">
        <f t="shared" si="421"/>
        <v>0</v>
      </c>
      <c r="Q1273" s="186">
        <v>0</v>
      </c>
      <c r="R1273" s="186">
        <f t="shared" si="422"/>
        <v>0</v>
      </c>
      <c r="S1273" s="186">
        <v>0</v>
      </c>
      <c r="T1273" s="187">
        <f t="shared" si="423"/>
        <v>0</v>
      </c>
      <c r="AR1273" s="25" t="s">
        <v>401</v>
      </c>
      <c r="AT1273" s="25" t="s">
        <v>757</v>
      </c>
      <c r="AU1273" s="25" t="s">
        <v>142</v>
      </c>
      <c r="AY1273" s="25" t="s">
        <v>285</v>
      </c>
      <c r="BE1273" s="188">
        <f t="shared" si="424"/>
        <v>0</v>
      </c>
      <c r="BF1273" s="188">
        <f t="shared" si="425"/>
        <v>0</v>
      </c>
      <c r="BG1273" s="188">
        <f t="shared" si="426"/>
        <v>0</v>
      </c>
      <c r="BH1273" s="188">
        <f t="shared" si="427"/>
        <v>0</v>
      </c>
      <c r="BI1273" s="188">
        <f t="shared" si="428"/>
        <v>0</v>
      </c>
      <c r="BJ1273" s="25" t="s">
        <v>82</v>
      </c>
      <c r="BK1273" s="188">
        <f t="shared" si="429"/>
        <v>0</v>
      </c>
      <c r="BL1273" s="25" t="s">
        <v>337</v>
      </c>
      <c r="BM1273" s="25" t="s">
        <v>3720</v>
      </c>
    </row>
    <row r="1274" spans="2:65" s="1" customFormat="1" ht="24">
      <c r="B1274" s="176"/>
      <c r="C1274" s="230" t="s">
        <v>3721</v>
      </c>
      <c r="D1274" s="230" t="s">
        <v>757</v>
      </c>
      <c r="E1274" s="231" t="s">
        <v>3722</v>
      </c>
      <c r="F1274" s="232" t="s">
        <v>3723</v>
      </c>
      <c r="G1274" s="233" t="s">
        <v>494</v>
      </c>
      <c r="H1274" s="234">
        <v>12</v>
      </c>
      <c r="I1274" s="235"/>
      <c r="J1274" s="236">
        <f t="shared" si="420"/>
        <v>0</v>
      </c>
      <c r="K1274" s="407" t="s">
        <v>5584</v>
      </c>
      <c r="L1274" s="237"/>
      <c r="M1274" s="238" t="s">
        <v>5</v>
      </c>
      <c r="N1274" s="239" t="s">
        <v>45</v>
      </c>
      <c r="O1274" s="43"/>
      <c r="P1274" s="186">
        <f t="shared" si="421"/>
        <v>0</v>
      </c>
      <c r="Q1274" s="186">
        <v>0</v>
      </c>
      <c r="R1274" s="186">
        <f t="shared" si="422"/>
        <v>0</v>
      </c>
      <c r="S1274" s="186">
        <v>0</v>
      </c>
      <c r="T1274" s="187">
        <f t="shared" si="423"/>
        <v>0</v>
      </c>
      <c r="AR1274" s="25" t="s">
        <v>401</v>
      </c>
      <c r="AT1274" s="25" t="s">
        <v>757</v>
      </c>
      <c r="AU1274" s="25" t="s">
        <v>142</v>
      </c>
      <c r="AY1274" s="25" t="s">
        <v>285</v>
      </c>
      <c r="BE1274" s="188">
        <f t="shared" si="424"/>
        <v>0</v>
      </c>
      <c r="BF1274" s="188">
        <f t="shared" si="425"/>
        <v>0</v>
      </c>
      <c r="BG1274" s="188">
        <f t="shared" si="426"/>
        <v>0</v>
      </c>
      <c r="BH1274" s="188">
        <f t="shared" si="427"/>
        <v>0</v>
      </c>
      <c r="BI1274" s="188">
        <f t="shared" si="428"/>
        <v>0</v>
      </c>
      <c r="BJ1274" s="25" t="s">
        <v>82</v>
      </c>
      <c r="BK1274" s="188">
        <f t="shared" si="429"/>
        <v>0</v>
      </c>
      <c r="BL1274" s="25" t="s">
        <v>337</v>
      </c>
      <c r="BM1274" s="25" t="s">
        <v>3724</v>
      </c>
    </row>
    <row r="1275" spans="2:65" s="1" customFormat="1" ht="24">
      <c r="B1275" s="176"/>
      <c r="C1275" s="230" t="s">
        <v>3725</v>
      </c>
      <c r="D1275" s="230" t="s">
        <v>757</v>
      </c>
      <c r="E1275" s="231" t="s">
        <v>3726</v>
      </c>
      <c r="F1275" s="232" t="s">
        <v>3727</v>
      </c>
      <c r="G1275" s="233" t="s">
        <v>328</v>
      </c>
      <c r="H1275" s="234">
        <v>1</v>
      </c>
      <c r="I1275" s="235"/>
      <c r="J1275" s="236">
        <f t="shared" si="420"/>
        <v>0</v>
      </c>
      <c r="K1275" s="407" t="s">
        <v>5584</v>
      </c>
      <c r="L1275" s="237"/>
      <c r="M1275" s="238" t="s">
        <v>5</v>
      </c>
      <c r="N1275" s="239" t="s">
        <v>45</v>
      </c>
      <c r="O1275" s="43"/>
      <c r="P1275" s="186">
        <f t="shared" si="421"/>
        <v>0</v>
      </c>
      <c r="Q1275" s="186">
        <v>0</v>
      </c>
      <c r="R1275" s="186">
        <f t="shared" si="422"/>
        <v>0</v>
      </c>
      <c r="S1275" s="186">
        <v>0</v>
      </c>
      <c r="T1275" s="187">
        <f t="shared" si="423"/>
        <v>0</v>
      </c>
      <c r="AR1275" s="25" t="s">
        <v>401</v>
      </c>
      <c r="AT1275" s="25" t="s">
        <v>757</v>
      </c>
      <c r="AU1275" s="25" t="s">
        <v>142</v>
      </c>
      <c r="AY1275" s="25" t="s">
        <v>285</v>
      </c>
      <c r="BE1275" s="188">
        <f t="shared" si="424"/>
        <v>0</v>
      </c>
      <c r="BF1275" s="188">
        <f t="shared" si="425"/>
        <v>0</v>
      </c>
      <c r="BG1275" s="188">
        <f t="shared" si="426"/>
        <v>0</v>
      </c>
      <c r="BH1275" s="188">
        <f t="shared" si="427"/>
        <v>0</v>
      </c>
      <c r="BI1275" s="188">
        <f t="shared" si="428"/>
        <v>0</v>
      </c>
      <c r="BJ1275" s="25" t="s">
        <v>82</v>
      </c>
      <c r="BK1275" s="188">
        <f t="shared" si="429"/>
        <v>0</v>
      </c>
      <c r="BL1275" s="25" t="s">
        <v>337</v>
      </c>
      <c r="BM1275" s="25" t="s">
        <v>3728</v>
      </c>
    </row>
    <row r="1276" spans="2:65" s="1" customFormat="1">
      <c r="B1276" s="176"/>
      <c r="C1276" s="230" t="s">
        <v>3729</v>
      </c>
      <c r="D1276" s="230" t="s">
        <v>757</v>
      </c>
      <c r="E1276" s="231" t="s">
        <v>3730</v>
      </c>
      <c r="F1276" s="232" t="s">
        <v>3731</v>
      </c>
      <c r="G1276" s="233" t="s">
        <v>328</v>
      </c>
      <c r="H1276" s="234">
        <v>3</v>
      </c>
      <c r="I1276" s="235"/>
      <c r="J1276" s="236">
        <f t="shared" si="420"/>
        <v>0</v>
      </c>
      <c r="K1276" s="407" t="s">
        <v>5584</v>
      </c>
      <c r="L1276" s="237"/>
      <c r="M1276" s="238" t="s">
        <v>5</v>
      </c>
      <c r="N1276" s="239" t="s">
        <v>45</v>
      </c>
      <c r="O1276" s="43"/>
      <c r="P1276" s="186">
        <f t="shared" si="421"/>
        <v>0</v>
      </c>
      <c r="Q1276" s="186">
        <v>0</v>
      </c>
      <c r="R1276" s="186">
        <f t="shared" si="422"/>
        <v>0</v>
      </c>
      <c r="S1276" s="186">
        <v>0</v>
      </c>
      <c r="T1276" s="187">
        <f t="shared" si="423"/>
        <v>0</v>
      </c>
      <c r="AR1276" s="25" t="s">
        <v>401</v>
      </c>
      <c r="AT1276" s="25" t="s">
        <v>757</v>
      </c>
      <c r="AU1276" s="25" t="s">
        <v>142</v>
      </c>
      <c r="AY1276" s="25" t="s">
        <v>285</v>
      </c>
      <c r="BE1276" s="188">
        <f t="shared" si="424"/>
        <v>0</v>
      </c>
      <c r="BF1276" s="188">
        <f t="shared" si="425"/>
        <v>0</v>
      </c>
      <c r="BG1276" s="188">
        <f t="shared" si="426"/>
        <v>0</v>
      </c>
      <c r="BH1276" s="188">
        <f t="shared" si="427"/>
        <v>0</v>
      </c>
      <c r="BI1276" s="188">
        <f t="shared" si="428"/>
        <v>0</v>
      </c>
      <c r="BJ1276" s="25" t="s">
        <v>82</v>
      </c>
      <c r="BK1276" s="188">
        <f t="shared" si="429"/>
        <v>0</v>
      </c>
      <c r="BL1276" s="25" t="s">
        <v>337</v>
      </c>
      <c r="BM1276" s="25" t="s">
        <v>3732</v>
      </c>
    </row>
    <row r="1277" spans="2:65" s="1" customFormat="1" ht="24">
      <c r="B1277" s="176"/>
      <c r="C1277" s="230" t="s">
        <v>3733</v>
      </c>
      <c r="D1277" s="230" t="s">
        <v>757</v>
      </c>
      <c r="E1277" s="231" t="s">
        <v>3734</v>
      </c>
      <c r="F1277" s="232" t="s">
        <v>3735</v>
      </c>
      <c r="G1277" s="233" t="s">
        <v>3736</v>
      </c>
      <c r="H1277" s="234">
        <v>21</v>
      </c>
      <c r="I1277" s="235"/>
      <c r="J1277" s="236">
        <f t="shared" si="420"/>
        <v>0</v>
      </c>
      <c r="K1277" s="407" t="s">
        <v>5584</v>
      </c>
      <c r="L1277" s="237"/>
      <c r="M1277" s="238" t="s">
        <v>5</v>
      </c>
      <c r="N1277" s="239" t="s">
        <v>45</v>
      </c>
      <c r="O1277" s="43"/>
      <c r="P1277" s="186">
        <f t="shared" si="421"/>
        <v>0</v>
      </c>
      <c r="Q1277" s="186">
        <v>0</v>
      </c>
      <c r="R1277" s="186">
        <f t="shared" si="422"/>
        <v>0</v>
      </c>
      <c r="S1277" s="186">
        <v>0</v>
      </c>
      <c r="T1277" s="187">
        <f t="shared" si="423"/>
        <v>0</v>
      </c>
      <c r="AR1277" s="25" t="s">
        <v>401</v>
      </c>
      <c r="AT1277" s="25" t="s">
        <v>757</v>
      </c>
      <c r="AU1277" s="25" t="s">
        <v>142</v>
      </c>
      <c r="AY1277" s="25" t="s">
        <v>285</v>
      </c>
      <c r="BE1277" s="188">
        <f t="shared" si="424"/>
        <v>0</v>
      </c>
      <c r="BF1277" s="188">
        <f t="shared" si="425"/>
        <v>0</v>
      </c>
      <c r="BG1277" s="188">
        <f t="shared" si="426"/>
        <v>0</v>
      </c>
      <c r="BH1277" s="188">
        <f t="shared" si="427"/>
        <v>0</v>
      </c>
      <c r="BI1277" s="188">
        <f t="shared" si="428"/>
        <v>0</v>
      </c>
      <c r="BJ1277" s="25" t="s">
        <v>82</v>
      </c>
      <c r="BK1277" s="188">
        <f t="shared" si="429"/>
        <v>0</v>
      </c>
      <c r="BL1277" s="25" t="s">
        <v>337</v>
      </c>
      <c r="BM1277" s="25" t="s">
        <v>3737</v>
      </c>
    </row>
    <row r="1278" spans="2:65" s="1" customFormat="1" ht="24">
      <c r="B1278" s="176"/>
      <c r="C1278" s="177" t="s">
        <v>3738</v>
      </c>
      <c r="D1278" s="177" t="s">
        <v>287</v>
      </c>
      <c r="E1278" s="178" t="s">
        <v>3739</v>
      </c>
      <c r="F1278" s="179" t="s">
        <v>3740</v>
      </c>
      <c r="G1278" s="180" t="s">
        <v>494</v>
      </c>
      <c r="H1278" s="181">
        <v>3</v>
      </c>
      <c r="I1278" s="182"/>
      <c r="J1278" s="183">
        <f t="shared" si="420"/>
        <v>0</v>
      </c>
      <c r="K1278" s="403" t="s">
        <v>5584</v>
      </c>
      <c r="L1278" s="42"/>
      <c r="M1278" s="184" t="s">
        <v>5</v>
      </c>
      <c r="N1278" s="185" t="s">
        <v>45</v>
      </c>
      <c r="O1278" s="43"/>
      <c r="P1278" s="186">
        <f t="shared" si="421"/>
        <v>0</v>
      </c>
      <c r="Q1278" s="186">
        <v>0</v>
      </c>
      <c r="R1278" s="186">
        <f t="shared" si="422"/>
        <v>0</v>
      </c>
      <c r="S1278" s="186">
        <v>0</v>
      </c>
      <c r="T1278" s="187">
        <f t="shared" si="423"/>
        <v>0</v>
      </c>
      <c r="AR1278" s="25" t="s">
        <v>337</v>
      </c>
      <c r="AT1278" s="25" t="s">
        <v>287</v>
      </c>
      <c r="AU1278" s="25" t="s">
        <v>142</v>
      </c>
      <c r="AY1278" s="25" t="s">
        <v>285</v>
      </c>
      <c r="BE1278" s="188">
        <f t="shared" si="424"/>
        <v>0</v>
      </c>
      <c r="BF1278" s="188">
        <f t="shared" si="425"/>
        <v>0</v>
      </c>
      <c r="BG1278" s="188">
        <f t="shared" si="426"/>
        <v>0</v>
      </c>
      <c r="BH1278" s="188">
        <f t="shared" si="427"/>
        <v>0</v>
      </c>
      <c r="BI1278" s="188">
        <f t="shared" si="428"/>
        <v>0</v>
      </c>
      <c r="BJ1278" s="25" t="s">
        <v>82</v>
      </c>
      <c r="BK1278" s="188">
        <f t="shared" si="429"/>
        <v>0</v>
      </c>
      <c r="BL1278" s="25" t="s">
        <v>337</v>
      </c>
      <c r="BM1278" s="25" t="s">
        <v>3741</v>
      </c>
    </row>
    <row r="1279" spans="2:65" s="1" customFormat="1">
      <c r="B1279" s="176"/>
      <c r="C1279" s="177" t="s">
        <v>3742</v>
      </c>
      <c r="D1279" s="177" t="s">
        <v>287</v>
      </c>
      <c r="E1279" s="178" t="s">
        <v>3743</v>
      </c>
      <c r="F1279" s="179" t="s">
        <v>3744</v>
      </c>
      <c r="G1279" s="180" t="s">
        <v>494</v>
      </c>
      <c r="H1279" s="181">
        <v>1</v>
      </c>
      <c r="I1279" s="182"/>
      <c r="J1279" s="183">
        <f t="shared" si="420"/>
        <v>0</v>
      </c>
      <c r="K1279" s="403" t="s">
        <v>5584</v>
      </c>
      <c r="L1279" s="42"/>
      <c r="M1279" s="184" t="s">
        <v>5</v>
      </c>
      <c r="N1279" s="185" t="s">
        <v>45</v>
      </c>
      <c r="O1279" s="43"/>
      <c r="P1279" s="186">
        <f t="shared" si="421"/>
        <v>0</v>
      </c>
      <c r="Q1279" s="186">
        <v>0</v>
      </c>
      <c r="R1279" s="186">
        <f t="shared" si="422"/>
        <v>0</v>
      </c>
      <c r="S1279" s="186">
        <v>0</v>
      </c>
      <c r="T1279" s="187">
        <f t="shared" si="423"/>
        <v>0</v>
      </c>
      <c r="AR1279" s="25" t="s">
        <v>337</v>
      </c>
      <c r="AT1279" s="25" t="s">
        <v>287</v>
      </c>
      <c r="AU1279" s="25" t="s">
        <v>142</v>
      </c>
      <c r="AY1279" s="25" t="s">
        <v>285</v>
      </c>
      <c r="BE1279" s="188">
        <f t="shared" si="424"/>
        <v>0</v>
      </c>
      <c r="BF1279" s="188">
        <f t="shared" si="425"/>
        <v>0</v>
      </c>
      <c r="BG1279" s="188">
        <f t="shared" si="426"/>
        <v>0</v>
      </c>
      <c r="BH1279" s="188">
        <f t="shared" si="427"/>
        <v>0</v>
      </c>
      <c r="BI1279" s="188">
        <f t="shared" si="428"/>
        <v>0</v>
      </c>
      <c r="BJ1279" s="25" t="s">
        <v>82</v>
      </c>
      <c r="BK1279" s="188">
        <f t="shared" si="429"/>
        <v>0</v>
      </c>
      <c r="BL1279" s="25" t="s">
        <v>337</v>
      </c>
      <c r="BM1279" s="25" t="s">
        <v>3745</v>
      </c>
    </row>
    <row r="1280" spans="2:65" s="1" customFormat="1" ht="24">
      <c r="B1280" s="176"/>
      <c r="C1280" s="177" t="s">
        <v>3746</v>
      </c>
      <c r="D1280" s="177" t="s">
        <v>287</v>
      </c>
      <c r="E1280" s="178" t="s">
        <v>3747</v>
      </c>
      <c r="F1280" s="179" t="s">
        <v>3748</v>
      </c>
      <c r="G1280" s="180" t="s">
        <v>494</v>
      </c>
      <c r="H1280" s="181">
        <v>12</v>
      </c>
      <c r="I1280" s="182"/>
      <c r="J1280" s="183">
        <f t="shared" si="420"/>
        <v>0</v>
      </c>
      <c r="K1280" s="403" t="s">
        <v>5584</v>
      </c>
      <c r="L1280" s="42"/>
      <c r="M1280" s="184" t="s">
        <v>5</v>
      </c>
      <c r="N1280" s="185" t="s">
        <v>45</v>
      </c>
      <c r="O1280" s="43"/>
      <c r="P1280" s="186">
        <f t="shared" si="421"/>
        <v>0</v>
      </c>
      <c r="Q1280" s="186">
        <v>0</v>
      </c>
      <c r="R1280" s="186">
        <f t="shared" si="422"/>
        <v>0</v>
      </c>
      <c r="S1280" s="186">
        <v>0</v>
      </c>
      <c r="T1280" s="187">
        <f t="shared" si="423"/>
        <v>0</v>
      </c>
      <c r="AR1280" s="25" t="s">
        <v>337</v>
      </c>
      <c r="AT1280" s="25" t="s">
        <v>287</v>
      </c>
      <c r="AU1280" s="25" t="s">
        <v>142</v>
      </c>
      <c r="AY1280" s="25" t="s">
        <v>285</v>
      </c>
      <c r="BE1280" s="188">
        <f t="shared" si="424"/>
        <v>0</v>
      </c>
      <c r="BF1280" s="188">
        <f t="shared" si="425"/>
        <v>0</v>
      </c>
      <c r="BG1280" s="188">
        <f t="shared" si="426"/>
        <v>0</v>
      </c>
      <c r="BH1280" s="188">
        <f t="shared" si="427"/>
        <v>0</v>
      </c>
      <c r="BI1280" s="188">
        <f t="shared" si="428"/>
        <v>0</v>
      </c>
      <c r="BJ1280" s="25" t="s">
        <v>82</v>
      </c>
      <c r="BK1280" s="188">
        <f t="shared" si="429"/>
        <v>0</v>
      </c>
      <c r="BL1280" s="25" t="s">
        <v>337</v>
      </c>
      <c r="BM1280" s="25" t="s">
        <v>3749</v>
      </c>
    </row>
    <row r="1281" spans="2:65" s="1" customFormat="1" ht="24">
      <c r="B1281" s="176"/>
      <c r="C1281" s="177" t="s">
        <v>3750</v>
      </c>
      <c r="D1281" s="177" t="s">
        <v>287</v>
      </c>
      <c r="E1281" s="178" t="s">
        <v>3751</v>
      </c>
      <c r="F1281" s="179" t="s">
        <v>3752</v>
      </c>
      <c r="G1281" s="180" t="s">
        <v>328</v>
      </c>
      <c r="H1281" s="181">
        <v>1</v>
      </c>
      <c r="I1281" s="182"/>
      <c r="J1281" s="183">
        <f t="shared" si="420"/>
        <v>0</v>
      </c>
      <c r="K1281" s="403" t="s">
        <v>5584</v>
      </c>
      <c r="L1281" s="42"/>
      <c r="M1281" s="184" t="s">
        <v>5</v>
      </c>
      <c r="N1281" s="185" t="s">
        <v>45</v>
      </c>
      <c r="O1281" s="43"/>
      <c r="P1281" s="186">
        <f t="shared" si="421"/>
        <v>0</v>
      </c>
      <c r="Q1281" s="186">
        <v>0</v>
      </c>
      <c r="R1281" s="186">
        <f t="shared" si="422"/>
        <v>0</v>
      </c>
      <c r="S1281" s="186">
        <v>0</v>
      </c>
      <c r="T1281" s="187">
        <f t="shared" si="423"/>
        <v>0</v>
      </c>
      <c r="AR1281" s="25" t="s">
        <v>337</v>
      </c>
      <c r="AT1281" s="25" t="s">
        <v>287</v>
      </c>
      <c r="AU1281" s="25" t="s">
        <v>142</v>
      </c>
      <c r="AY1281" s="25" t="s">
        <v>285</v>
      </c>
      <c r="BE1281" s="188">
        <f t="shared" si="424"/>
        <v>0</v>
      </c>
      <c r="BF1281" s="188">
        <f t="shared" si="425"/>
        <v>0</v>
      </c>
      <c r="BG1281" s="188">
        <f t="shared" si="426"/>
        <v>0</v>
      </c>
      <c r="BH1281" s="188">
        <f t="shared" si="427"/>
        <v>0</v>
      </c>
      <c r="BI1281" s="188">
        <f t="shared" si="428"/>
        <v>0</v>
      </c>
      <c r="BJ1281" s="25" t="s">
        <v>82</v>
      </c>
      <c r="BK1281" s="188">
        <f t="shared" si="429"/>
        <v>0</v>
      </c>
      <c r="BL1281" s="25" t="s">
        <v>337</v>
      </c>
      <c r="BM1281" s="25" t="s">
        <v>3753</v>
      </c>
    </row>
    <row r="1282" spans="2:65" s="1" customFormat="1">
      <c r="B1282" s="176"/>
      <c r="C1282" s="177" t="s">
        <v>3754</v>
      </c>
      <c r="D1282" s="177" t="s">
        <v>287</v>
      </c>
      <c r="E1282" s="178" t="s">
        <v>3755</v>
      </c>
      <c r="F1282" s="179" t="s">
        <v>3756</v>
      </c>
      <c r="G1282" s="180" t="s">
        <v>328</v>
      </c>
      <c r="H1282" s="181">
        <v>3</v>
      </c>
      <c r="I1282" s="182"/>
      <c r="J1282" s="183">
        <f t="shared" si="420"/>
        <v>0</v>
      </c>
      <c r="K1282" s="403" t="s">
        <v>5584</v>
      </c>
      <c r="L1282" s="42"/>
      <c r="M1282" s="184" t="s">
        <v>5</v>
      </c>
      <c r="N1282" s="185" t="s">
        <v>45</v>
      </c>
      <c r="O1282" s="43"/>
      <c r="P1282" s="186">
        <f t="shared" si="421"/>
        <v>0</v>
      </c>
      <c r="Q1282" s="186">
        <v>0</v>
      </c>
      <c r="R1282" s="186">
        <f t="shared" si="422"/>
        <v>0</v>
      </c>
      <c r="S1282" s="186">
        <v>0</v>
      </c>
      <c r="T1282" s="187">
        <f t="shared" si="423"/>
        <v>0</v>
      </c>
      <c r="AR1282" s="25" t="s">
        <v>337</v>
      </c>
      <c r="AT1282" s="25" t="s">
        <v>287</v>
      </c>
      <c r="AU1282" s="25" t="s">
        <v>142</v>
      </c>
      <c r="AY1282" s="25" t="s">
        <v>285</v>
      </c>
      <c r="BE1282" s="188">
        <f t="shared" si="424"/>
        <v>0</v>
      </c>
      <c r="BF1282" s="188">
        <f t="shared" si="425"/>
        <v>0</v>
      </c>
      <c r="BG1282" s="188">
        <f t="shared" si="426"/>
        <v>0</v>
      </c>
      <c r="BH1282" s="188">
        <f t="shared" si="427"/>
        <v>0</v>
      </c>
      <c r="BI1282" s="188">
        <f t="shared" si="428"/>
        <v>0</v>
      </c>
      <c r="BJ1282" s="25" t="s">
        <v>82</v>
      </c>
      <c r="BK1282" s="188">
        <f t="shared" si="429"/>
        <v>0</v>
      </c>
      <c r="BL1282" s="25" t="s">
        <v>337</v>
      </c>
      <c r="BM1282" s="25" t="s">
        <v>3757</v>
      </c>
    </row>
    <row r="1283" spans="2:65" s="1" customFormat="1" ht="24">
      <c r="B1283" s="176"/>
      <c r="C1283" s="177" t="s">
        <v>3758</v>
      </c>
      <c r="D1283" s="177" t="s">
        <v>287</v>
      </c>
      <c r="E1283" s="178" t="s">
        <v>3759</v>
      </c>
      <c r="F1283" s="179" t="s">
        <v>3760</v>
      </c>
      <c r="G1283" s="180" t="s">
        <v>3736</v>
      </c>
      <c r="H1283" s="181">
        <v>21</v>
      </c>
      <c r="I1283" s="182"/>
      <c r="J1283" s="183">
        <f t="shared" si="420"/>
        <v>0</v>
      </c>
      <c r="K1283" s="403" t="s">
        <v>5584</v>
      </c>
      <c r="L1283" s="42"/>
      <c r="M1283" s="184" t="s">
        <v>5</v>
      </c>
      <c r="N1283" s="185" t="s">
        <v>45</v>
      </c>
      <c r="O1283" s="43"/>
      <c r="P1283" s="186">
        <f t="shared" si="421"/>
        <v>0</v>
      </c>
      <c r="Q1283" s="186">
        <v>0</v>
      </c>
      <c r="R1283" s="186">
        <f t="shared" si="422"/>
        <v>0</v>
      </c>
      <c r="S1283" s="186">
        <v>0</v>
      </c>
      <c r="T1283" s="187">
        <f t="shared" si="423"/>
        <v>0</v>
      </c>
      <c r="AR1283" s="25" t="s">
        <v>337</v>
      </c>
      <c r="AT1283" s="25" t="s">
        <v>287</v>
      </c>
      <c r="AU1283" s="25" t="s">
        <v>142</v>
      </c>
      <c r="AY1283" s="25" t="s">
        <v>285</v>
      </c>
      <c r="BE1283" s="188">
        <f t="shared" si="424"/>
        <v>0</v>
      </c>
      <c r="BF1283" s="188">
        <f t="shared" si="425"/>
        <v>0</v>
      </c>
      <c r="BG1283" s="188">
        <f t="shared" si="426"/>
        <v>0</v>
      </c>
      <c r="BH1283" s="188">
        <f t="shared" si="427"/>
        <v>0</v>
      </c>
      <c r="BI1283" s="188">
        <f t="shared" si="428"/>
        <v>0</v>
      </c>
      <c r="BJ1283" s="25" t="s">
        <v>82</v>
      </c>
      <c r="BK1283" s="188">
        <f t="shared" si="429"/>
        <v>0</v>
      </c>
      <c r="BL1283" s="25" t="s">
        <v>337</v>
      </c>
      <c r="BM1283" s="25" t="s">
        <v>3761</v>
      </c>
    </row>
    <row r="1284" spans="2:65" s="10" customFormat="1" ht="14.4">
      <c r="B1284" s="162"/>
      <c r="D1284" s="173" t="s">
        <v>73</v>
      </c>
      <c r="E1284" s="174" t="s">
        <v>3762</v>
      </c>
      <c r="F1284" s="174" t="s">
        <v>3763</v>
      </c>
      <c r="I1284" s="165"/>
      <c r="J1284" s="175">
        <f>BK1284</f>
        <v>0</v>
      </c>
      <c r="K1284" s="401"/>
      <c r="L1284" s="162"/>
      <c r="M1284" s="167"/>
      <c r="N1284" s="168"/>
      <c r="O1284" s="168"/>
      <c r="P1284" s="169">
        <f>SUM(P1285:P1292)</f>
        <v>0</v>
      </c>
      <c r="Q1284" s="168"/>
      <c r="R1284" s="169">
        <f>SUM(R1285:R1292)</f>
        <v>0</v>
      </c>
      <c r="S1284" s="168"/>
      <c r="T1284" s="170">
        <f>SUM(T1285:T1292)</f>
        <v>0</v>
      </c>
      <c r="AR1284" s="163" t="s">
        <v>82</v>
      </c>
      <c r="AT1284" s="171" t="s">
        <v>73</v>
      </c>
      <c r="AU1284" s="171" t="s">
        <v>84</v>
      </c>
      <c r="AY1284" s="163" t="s">
        <v>285</v>
      </c>
      <c r="BK1284" s="172">
        <f>SUM(BK1285:BK1292)</f>
        <v>0</v>
      </c>
    </row>
    <row r="1285" spans="2:65" s="1" customFormat="1" ht="24">
      <c r="B1285" s="176"/>
      <c r="C1285" s="230" t="s">
        <v>3764</v>
      </c>
      <c r="D1285" s="230" t="s">
        <v>757</v>
      </c>
      <c r="E1285" s="231" t="s">
        <v>3765</v>
      </c>
      <c r="F1285" s="232" t="s">
        <v>3766</v>
      </c>
      <c r="G1285" s="233" t="s">
        <v>494</v>
      </c>
      <c r="H1285" s="234">
        <v>2</v>
      </c>
      <c r="I1285" s="235"/>
      <c r="J1285" s="236">
        <f t="shared" ref="J1285:J1292" si="430">ROUND(I1285*H1285,2)</f>
        <v>0</v>
      </c>
      <c r="K1285" s="407" t="s">
        <v>5584</v>
      </c>
      <c r="L1285" s="237"/>
      <c r="M1285" s="238" t="s">
        <v>5</v>
      </c>
      <c r="N1285" s="239" t="s">
        <v>45</v>
      </c>
      <c r="O1285" s="43"/>
      <c r="P1285" s="186">
        <f t="shared" ref="P1285:P1292" si="431">O1285*H1285</f>
        <v>0</v>
      </c>
      <c r="Q1285" s="186">
        <v>0</v>
      </c>
      <c r="R1285" s="186">
        <f t="shared" ref="R1285:R1292" si="432">Q1285*H1285</f>
        <v>0</v>
      </c>
      <c r="S1285" s="186">
        <v>0</v>
      </c>
      <c r="T1285" s="187">
        <f t="shared" ref="T1285:T1292" si="433">S1285*H1285</f>
        <v>0</v>
      </c>
      <c r="AR1285" s="25" t="s">
        <v>401</v>
      </c>
      <c r="AT1285" s="25" t="s">
        <v>757</v>
      </c>
      <c r="AU1285" s="25" t="s">
        <v>142</v>
      </c>
      <c r="AY1285" s="25" t="s">
        <v>285</v>
      </c>
      <c r="BE1285" s="188">
        <f t="shared" ref="BE1285:BE1292" si="434">IF(N1285="základní",J1285,0)</f>
        <v>0</v>
      </c>
      <c r="BF1285" s="188">
        <f t="shared" ref="BF1285:BF1292" si="435">IF(N1285="snížená",J1285,0)</f>
        <v>0</v>
      </c>
      <c r="BG1285" s="188">
        <f t="shared" ref="BG1285:BG1292" si="436">IF(N1285="zákl. přenesená",J1285,0)</f>
        <v>0</v>
      </c>
      <c r="BH1285" s="188">
        <f t="shared" ref="BH1285:BH1292" si="437">IF(N1285="sníž. přenesená",J1285,0)</f>
        <v>0</v>
      </c>
      <c r="BI1285" s="188">
        <f t="shared" ref="BI1285:BI1292" si="438">IF(N1285="nulová",J1285,0)</f>
        <v>0</v>
      </c>
      <c r="BJ1285" s="25" t="s">
        <v>82</v>
      </c>
      <c r="BK1285" s="188">
        <f t="shared" ref="BK1285:BK1292" si="439">ROUND(I1285*H1285,2)</f>
        <v>0</v>
      </c>
      <c r="BL1285" s="25" t="s">
        <v>337</v>
      </c>
      <c r="BM1285" s="25" t="s">
        <v>3767</v>
      </c>
    </row>
    <row r="1286" spans="2:65" s="1" customFormat="1">
      <c r="B1286" s="176"/>
      <c r="C1286" s="230" t="s">
        <v>3768</v>
      </c>
      <c r="D1286" s="230" t="s">
        <v>757</v>
      </c>
      <c r="E1286" s="231" t="s">
        <v>3769</v>
      </c>
      <c r="F1286" s="232" t="s">
        <v>3770</v>
      </c>
      <c r="G1286" s="233" t="s">
        <v>494</v>
      </c>
      <c r="H1286" s="234">
        <v>1</v>
      </c>
      <c r="I1286" s="235"/>
      <c r="J1286" s="236">
        <f t="shared" si="430"/>
        <v>0</v>
      </c>
      <c r="K1286" s="407" t="s">
        <v>5584</v>
      </c>
      <c r="L1286" s="237"/>
      <c r="M1286" s="238" t="s">
        <v>5</v>
      </c>
      <c r="N1286" s="239" t="s">
        <v>45</v>
      </c>
      <c r="O1286" s="43"/>
      <c r="P1286" s="186">
        <f t="shared" si="431"/>
        <v>0</v>
      </c>
      <c r="Q1286" s="186">
        <v>0</v>
      </c>
      <c r="R1286" s="186">
        <f t="shared" si="432"/>
        <v>0</v>
      </c>
      <c r="S1286" s="186">
        <v>0</v>
      </c>
      <c r="T1286" s="187">
        <f t="shared" si="433"/>
        <v>0</v>
      </c>
      <c r="AR1286" s="25" t="s">
        <v>401</v>
      </c>
      <c r="AT1286" s="25" t="s">
        <v>757</v>
      </c>
      <c r="AU1286" s="25" t="s">
        <v>142</v>
      </c>
      <c r="AY1286" s="25" t="s">
        <v>285</v>
      </c>
      <c r="BE1286" s="188">
        <f t="shared" si="434"/>
        <v>0</v>
      </c>
      <c r="BF1286" s="188">
        <f t="shared" si="435"/>
        <v>0</v>
      </c>
      <c r="BG1286" s="188">
        <f t="shared" si="436"/>
        <v>0</v>
      </c>
      <c r="BH1286" s="188">
        <f t="shared" si="437"/>
        <v>0</v>
      </c>
      <c r="BI1286" s="188">
        <f t="shared" si="438"/>
        <v>0</v>
      </c>
      <c r="BJ1286" s="25" t="s">
        <v>82</v>
      </c>
      <c r="BK1286" s="188">
        <f t="shared" si="439"/>
        <v>0</v>
      </c>
      <c r="BL1286" s="25" t="s">
        <v>337</v>
      </c>
      <c r="BM1286" s="25" t="s">
        <v>3771</v>
      </c>
    </row>
    <row r="1287" spans="2:65" s="1" customFormat="1" ht="24">
      <c r="B1287" s="176"/>
      <c r="C1287" s="230" t="s">
        <v>3772</v>
      </c>
      <c r="D1287" s="230" t="s">
        <v>757</v>
      </c>
      <c r="E1287" s="231" t="s">
        <v>3773</v>
      </c>
      <c r="F1287" s="232" t="s">
        <v>3774</v>
      </c>
      <c r="G1287" s="233" t="s">
        <v>494</v>
      </c>
      <c r="H1287" s="234">
        <v>4</v>
      </c>
      <c r="I1287" s="235"/>
      <c r="J1287" s="236">
        <f t="shared" si="430"/>
        <v>0</v>
      </c>
      <c r="K1287" s="407" t="s">
        <v>5584</v>
      </c>
      <c r="L1287" s="237"/>
      <c r="M1287" s="238" t="s">
        <v>5</v>
      </c>
      <c r="N1287" s="239" t="s">
        <v>45</v>
      </c>
      <c r="O1287" s="43"/>
      <c r="P1287" s="186">
        <f t="shared" si="431"/>
        <v>0</v>
      </c>
      <c r="Q1287" s="186">
        <v>0</v>
      </c>
      <c r="R1287" s="186">
        <f t="shared" si="432"/>
        <v>0</v>
      </c>
      <c r="S1287" s="186">
        <v>0</v>
      </c>
      <c r="T1287" s="187">
        <f t="shared" si="433"/>
        <v>0</v>
      </c>
      <c r="AR1287" s="25" t="s">
        <v>401</v>
      </c>
      <c r="AT1287" s="25" t="s">
        <v>757</v>
      </c>
      <c r="AU1287" s="25" t="s">
        <v>142</v>
      </c>
      <c r="AY1287" s="25" t="s">
        <v>285</v>
      </c>
      <c r="BE1287" s="188">
        <f t="shared" si="434"/>
        <v>0</v>
      </c>
      <c r="BF1287" s="188">
        <f t="shared" si="435"/>
        <v>0</v>
      </c>
      <c r="BG1287" s="188">
        <f t="shared" si="436"/>
        <v>0</v>
      </c>
      <c r="BH1287" s="188">
        <f t="shared" si="437"/>
        <v>0</v>
      </c>
      <c r="BI1287" s="188">
        <f t="shared" si="438"/>
        <v>0</v>
      </c>
      <c r="BJ1287" s="25" t="s">
        <v>82</v>
      </c>
      <c r="BK1287" s="188">
        <f t="shared" si="439"/>
        <v>0</v>
      </c>
      <c r="BL1287" s="25" t="s">
        <v>337</v>
      </c>
      <c r="BM1287" s="25" t="s">
        <v>3775</v>
      </c>
    </row>
    <row r="1288" spans="2:65" s="1" customFormat="1" ht="24">
      <c r="B1288" s="176"/>
      <c r="C1288" s="230" t="s">
        <v>3776</v>
      </c>
      <c r="D1288" s="230" t="s">
        <v>757</v>
      </c>
      <c r="E1288" s="231" t="s">
        <v>3777</v>
      </c>
      <c r="F1288" s="232" t="s">
        <v>3778</v>
      </c>
      <c r="G1288" s="233" t="s">
        <v>3736</v>
      </c>
      <c r="H1288" s="234">
        <v>9</v>
      </c>
      <c r="I1288" s="235"/>
      <c r="J1288" s="236">
        <f t="shared" si="430"/>
        <v>0</v>
      </c>
      <c r="K1288" s="407" t="s">
        <v>5584</v>
      </c>
      <c r="L1288" s="237"/>
      <c r="M1288" s="238" t="s">
        <v>5</v>
      </c>
      <c r="N1288" s="239" t="s">
        <v>45</v>
      </c>
      <c r="O1288" s="43"/>
      <c r="P1288" s="186">
        <f t="shared" si="431"/>
        <v>0</v>
      </c>
      <c r="Q1288" s="186">
        <v>0</v>
      </c>
      <c r="R1288" s="186">
        <f t="shared" si="432"/>
        <v>0</v>
      </c>
      <c r="S1288" s="186">
        <v>0</v>
      </c>
      <c r="T1288" s="187">
        <f t="shared" si="433"/>
        <v>0</v>
      </c>
      <c r="AR1288" s="25" t="s">
        <v>401</v>
      </c>
      <c r="AT1288" s="25" t="s">
        <v>757</v>
      </c>
      <c r="AU1288" s="25" t="s">
        <v>142</v>
      </c>
      <c r="AY1288" s="25" t="s">
        <v>285</v>
      </c>
      <c r="BE1288" s="188">
        <f t="shared" si="434"/>
        <v>0</v>
      </c>
      <c r="BF1288" s="188">
        <f t="shared" si="435"/>
        <v>0</v>
      </c>
      <c r="BG1288" s="188">
        <f t="shared" si="436"/>
        <v>0</v>
      </c>
      <c r="BH1288" s="188">
        <f t="shared" si="437"/>
        <v>0</v>
      </c>
      <c r="BI1288" s="188">
        <f t="shared" si="438"/>
        <v>0</v>
      </c>
      <c r="BJ1288" s="25" t="s">
        <v>82</v>
      </c>
      <c r="BK1288" s="188">
        <f t="shared" si="439"/>
        <v>0</v>
      </c>
      <c r="BL1288" s="25" t="s">
        <v>337</v>
      </c>
      <c r="BM1288" s="25" t="s">
        <v>3779</v>
      </c>
    </row>
    <row r="1289" spans="2:65" s="1" customFormat="1" ht="24">
      <c r="B1289" s="176"/>
      <c r="C1289" s="177" t="s">
        <v>3780</v>
      </c>
      <c r="D1289" s="177" t="s">
        <v>287</v>
      </c>
      <c r="E1289" s="178" t="s">
        <v>3781</v>
      </c>
      <c r="F1289" s="179" t="s">
        <v>3782</v>
      </c>
      <c r="G1289" s="180" t="s">
        <v>494</v>
      </c>
      <c r="H1289" s="181">
        <v>2</v>
      </c>
      <c r="I1289" s="182"/>
      <c r="J1289" s="183">
        <f t="shared" si="430"/>
        <v>0</v>
      </c>
      <c r="K1289" s="403" t="s">
        <v>5584</v>
      </c>
      <c r="L1289" s="42"/>
      <c r="M1289" s="184" t="s">
        <v>5</v>
      </c>
      <c r="N1289" s="185" t="s">
        <v>45</v>
      </c>
      <c r="O1289" s="43"/>
      <c r="P1289" s="186">
        <f t="shared" si="431"/>
        <v>0</v>
      </c>
      <c r="Q1289" s="186">
        <v>0</v>
      </c>
      <c r="R1289" s="186">
        <f t="shared" si="432"/>
        <v>0</v>
      </c>
      <c r="S1289" s="186">
        <v>0</v>
      </c>
      <c r="T1289" s="187">
        <f t="shared" si="433"/>
        <v>0</v>
      </c>
      <c r="AR1289" s="25" t="s">
        <v>337</v>
      </c>
      <c r="AT1289" s="25" t="s">
        <v>287</v>
      </c>
      <c r="AU1289" s="25" t="s">
        <v>142</v>
      </c>
      <c r="AY1289" s="25" t="s">
        <v>285</v>
      </c>
      <c r="BE1289" s="188">
        <f t="shared" si="434"/>
        <v>0</v>
      </c>
      <c r="BF1289" s="188">
        <f t="shared" si="435"/>
        <v>0</v>
      </c>
      <c r="BG1289" s="188">
        <f t="shared" si="436"/>
        <v>0</v>
      </c>
      <c r="BH1289" s="188">
        <f t="shared" si="437"/>
        <v>0</v>
      </c>
      <c r="BI1289" s="188">
        <f t="shared" si="438"/>
        <v>0</v>
      </c>
      <c r="BJ1289" s="25" t="s">
        <v>82</v>
      </c>
      <c r="BK1289" s="188">
        <f t="shared" si="439"/>
        <v>0</v>
      </c>
      <c r="BL1289" s="25" t="s">
        <v>337</v>
      </c>
      <c r="BM1289" s="25" t="s">
        <v>3783</v>
      </c>
    </row>
    <row r="1290" spans="2:65" s="1" customFormat="1">
      <c r="B1290" s="176"/>
      <c r="C1290" s="177" t="s">
        <v>3784</v>
      </c>
      <c r="D1290" s="177" t="s">
        <v>287</v>
      </c>
      <c r="E1290" s="178" t="s">
        <v>3785</v>
      </c>
      <c r="F1290" s="179" t="s">
        <v>3786</v>
      </c>
      <c r="G1290" s="180" t="s">
        <v>494</v>
      </c>
      <c r="H1290" s="181">
        <v>1</v>
      </c>
      <c r="I1290" s="182"/>
      <c r="J1290" s="183">
        <f t="shared" si="430"/>
        <v>0</v>
      </c>
      <c r="K1290" s="403" t="s">
        <v>5584</v>
      </c>
      <c r="L1290" s="42"/>
      <c r="M1290" s="184" t="s">
        <v>5</v>
      </c>
      <c r="N1290" s="185" t="s">
        <v>45</v>
      </c>
      <c r="O1290" s="43"/>
      <c r="P1290" s="186">
        <f t="shared" si="431"/>
        <v>0</v>
      </c>
      <c r="Q1290" s="186">
        <v>0</v>
      </c>
      <c r="R1290" s="186">
        <f t="shared" si="432"/>
        <v>0</v>
      </c>
      <c r="S1290" s="186">
        <v>0</v>
      </c>
      <c r="T1290" s="187">
        <f t="shared" si="433"/>
        <v>0</v>
      </c>
      <c r="AR1290" s="25" t="s">
        <v>337</v>
      </c>
      <c r="AT1290" s="25" t="s">
        <v>287</v>
      </c>
      <c r="AU1290" s="25" t="s">
        <v>142</v>
      </c>
      <c r="AY1290" s="25" t="s">
        <v>285</v>
      </c>
      <c r="BE1290" s="188">
        <f t="shared" si="434"/>
        <v>0</v>
      </c>
      <c r="BF1290" s="188">
        <f t="shared" si="435"/>
        <v>0</v>
      </c>
      <c r="BG1290" s="188">
        <f t="shared" si="436"/>
        <v>0</v>
      </c>
      <c r="BH1290" s="188">
        <f t="shared" si="437"/>
        <v>0</v>
      </c>
      <c r="BI1290" s="188">
        <f t="shared" si="438"/>
        <v>0</v>
      </c>
      <c r="BJ1290" s="25" t="s">
        <v>82</v>
      </c>
      <c r="BK1290" s="188">
        <f t="shared" si="439"/>
        <v>0</v>
      </c>
      <c r="BL1290" s="25" t="s">
        <v>337</v>
      </c>
      <c r="BM1290" s="25" t="s">
        <v>3787</v>
      </c>
    </row>
    <row r="1291" spans="2:65" s="1" customFormat="1" ht="24">
      <c r="B1291" s="176"/>
      <c r="C1291" s="177" t="s">
        <v>3788</v>
      </c>
      <c r="D1291" s="177" t="s">
        <v>287</v>
      </c>
      <c r="E1291" s="178" t="s">
        <v>3789</v>
      </c>
      <c r="F1291" s="179" t="s">
        <v>3748</v>
      </c>
      <c r="G1291" s="180" t="s">
        <v>494</v>
      </c>
      <c r="H1291" s="181">
        <v>4</v>
      </c>
      <c r="I1291" s="182"/>
      <c r="J1291" s="183">
        <f t="shared" si="430"/>
        <v>0</v>
      </c>
      <c r="K1291" s="403" t="s">
        <v>5584</v>
      </c>
      <c r="L1291" s="42"/>
      <c r="M1291" s="184" t="s">
        <v>5</v>
      </c>
      <c r="N1291" s="185" t="s">
        <v>45</v>
      </c>
      <c r="O1291" s="43"/>
      <c r="P1291" s="186">
        <f t="shared" si="431"/>
        <v>0</v>
      </c>
      <c r="Q1291" s="186">
        <v>0</v>
      </c>
      <c r="R1291" s="186">
        <f t="shared" si="432"/>
        <v>0</v>
      </c>
      <c r="S1291" s="186">
        <v>0</v>
      </c>
      <c r="T1291" s="187">
        <f t="shared" si="433"/>
        <v>0</v>
      </c>
      <c r="AR1291" s="25" t="s">
        <v>337</v>
      </c>
      <c r="AT1291" s="25" t="s">
        <v>287</v>
      </c>
      <c r="AU1291" s="25" t="s">
        <v>142</v>
      </c>
      <c r="AY1291" s="25" t="s">
        <v>285</v>
      </c>
      <c r="BE1291" s="188">
        <f t="shared" si="434"/>
        <v>0</v>
      </c>
      <c r="BF1291" s="188">
        <f t="shared" si="435"/>
        <v>0</v>
      </c>
      <c r="BG1291" s="188">
        <f t="shared" si="436"/>
        <v>0</v>
      </c>
      <c r="BH1291" s="188">
        <f t="shared" si="437"/>
        <v>0</v>
      </c>
      <c r="BI1291" s="188">
        <f t="shared" si="438"/>
        <v>0</v>
      </c>
      <c r="BJ1291" s="25" t="s">
        <v>82</v>
      </c>
      <c r="BK1291" s="188">
        <f t="shared" si="439"/>
        <v>0</v>
      </c>
      <c r="BL1291" s="25" t="s">
        <v>337</v>
      </c>
      <c r="BM1291" s="25" t="s">
        <v>3790</v>
      </c>
    </row>
    <row r="1292" spans="2:65" s="1" customFormat="1" ht="24">
      <c r="B1292" s="176"/>
      <c r="C1292" s="177" t="s">
        <v>3791</v>
      </c>
      <c r="D1292" s="177" t="s">
        <v>287</v>
      </c>
      <c r="E1292" s="178" t="s">
        <v>3792</v>
      </c>
      <c r="F1292" s="179" t="s">
        <v>3793</v>
      </c>
      <c r="G1292" s="180" t="s">
        <v>3736</v>
      </c>
      <c r="H1292" s="181">
        <v>9</v>
      </c>
      <c r="I1292" s="182"/>
      <c r="J1292" s="183">
        <f t="shared" si="430"/>
        <v>0</v>
      </c>
      <c r="K1292" s="403" t="s">
        <v>5584</v>
      </c>
      <c r="L1292" s="42"/>
      <c r="M1292" s="184" t="s">
        <v>5</v>
      </c>
      <c r="N1292" s="185" t="s">
        <v>45</v>
      </c>
      <c r="O1292" s="43"/>
      <c r="P1292" s="186">
        <f t="shared" si="431"/>
        <v>0</v>
      </c>
      <c r="Q1292" s="186">
        <v>0</v>
      </c>
      <c r="R1292" s="186">
        <f t="shared" si="432"/>
        <v>0</v>
      </c>
      <c r="S1292" s="186">
        <v>0</v>
      </c>
      <c r="T1292" s="187">
        <f t="shared" si="433"/>
        <v>0</v>
      </c>
      <c r="AR1292" s="25" t="s">
        <v>337</v>
      </c>
      <c r="AT1292" s="25" t="s">
        <v>287</v>
      </c>
      <c r="AU1292" s="25" t="s">
        <v>142</v>
      </c>
      <c r="AY1292" s="25" t="s">
        <v>285</v>
      </c>
      <c r="BE1292" s="188">
        <f t="shared" si="434"/>
        <v>0</v>
      </c>
      <c r="BF1292" s="188">
        <f t="shared" si="435"/>
        <v>0</v>
      </c>
      <c r="BG1292" s="188">
        <f t="shared" si="436"/>
        <v>0</v>
      </c>
      <c r="BH1292" s="188">
        <f t="shared" si="437"/>
        <v>0</v>
      </c>
      <c r="BI1292" s="188">
        <f t="shared" si="438"/>
        <v>0</v>
      </c>
      <c r="BJ1292" s="25" t="s">
        <v>82</v>
      </c>
      <c r="BK1292" s="188">
        <f t="shared" si="439"/>
        <v>0</v>
      </c>
      <c r="BL1292" s="25" t="s">
        <v>337</v>
      </c>
      <c r="BM1292" s="25" t="s">
        <v>3794</v>
      </c>
    </row>
    <row r="1293" spans="2:65" s="10" customFormat="1" ht="14.4">
      <c r="B1293" s="162"/>
      <c r="D1293" s="173" t="s">
        <v>73</v>
      </c>
      <c r="E1293" s="174" t="s">
        <v>3795</v>
      </c>
      <c r="F1293" s="174" t="s">
        <v>3796</v>
      </c>
      <c r="I1293" s="165"/>
      <c r="J1293" s="175">
        <f>BK1293</f>
        <v>0</v>
      </c>
      <c r="K1293" s="401"/>
      <c r="L1293" s="162"/>
      <c r="M1293" s="167"/>
      <c r="N1293" s="168"/>
      <c r="O1293" s="168"/>
      <c r="P1293" s="169">
        <f>SUM(P1294:P1299)</f>
        <v>0</v>
      </c>
      <c r="Q1293" s="168"/>
      <c r="R1293" s="169">
        <f>SUM(R1294:R1299)</f>
        <v>0</v>
      </c>
      <c r="S1293" s="168"/>
      <c r="T1293" s="170">
        <f>SUM(T1294:T1299)</f>
        <v>0</v>
      </c>
      <c r="AR1293" s="163" t="s">
        <v>82</v>
      </c>
      <c r="AT1293" s="171" t="s">
        <v>73</v>
      </c>
      <c r="AU1293" s="171" t="s">
        <v>84</v>
      </c>
      <c r="AY1293" s="163" t="s">
        <v>285</v>
      </c>
      <c r="BK1293" s="172">
        <f>SUM(BK1294:BK1299)</f>
        <v>0</v>
      </c>
    </row>
    <row r="1294" spans="2:65" s="1" customFormat="1">
      <c r="B1294" s="176"/>
      <c r="C1294" s="177" t="s">
        <v>3797</v>
      </c>
      <c r="D1294" s="177" t="s">
        <v>287</v>
      </c>
      <c r="E1294" s="178" t="s">
        <v>3798</v>
      </c>
      <c r="F1294" s="179" t="s">
        <v>3799</v>
      </c>
      <c r="G1294" s="180" t="s">
        <v>3800</v>
      </c>
      <c r="H1294" s="181">
        <v>1</v>
      </c>
      <c r="I1294" s="182"/>
      <c r="J1294" s="183">
        <f t="shared" ref="J1294:J1299" si="440">ROUND(I1294*H1294,2)</f>
        <v>0</v>
      </c>
      <c r="K1294" s="403" t="s">
        <v>5584</v>
      </c>
      <c r="L1294" s="42"/>
      <c r="M1294" s="184" t="s">
        <v>5</v>
      </c>
      <c r="N1294" s="185" t="s">
        <v>45</v>
      </c>
      <c r="O1294" s="43"/>
      <c r="P1294" s="186">
        <f t="shared" ref="P1294:P1299" si="441">O1294*H1294</f>
        <v>0</v>
      </c>
      <c r="Q1294" s="186">
        <v>0</v>
      </c>
      <c r="R1294" s="186">
        <f t="shared" ref="R1294:R1299" si="442">Q1294*H1294</f>
        <v>0</v>
      </c>
      <c r="S1294" s="186">
        <v>0</v>
      </c>
      <c r="T1294" s="187">
        <f t="shared" ref="T1294:T1299" si="443">S1294*H1294</f>
        <v>0</v>
      </c>
      <c r="AR1294" s="25" t="s">
        <v>337</v>
      </c>
      <c r="AT1294" s="25" t="s">
        <v>287</v>
      </c>
      <c r="AU1294" s="25" t="s">
        <v>142</v>
      </c>
      <c r="AY1294" s="25" t="s">
        <v>285</v>
      </c>
      <c r="BE1294" s="188">
        <f t="shared" ref="BE1294:BE1299" si="444">IF(N1294="základní",J1294,0)</f>
        <v>0</v>
      </c>
      <c r="BF1294" s="188">
        <f t="shared" ref="BF1294:BF1299" si="445">IF(N1294="snížená",J1294,0)</f>
        <v>0</v>
      </c>
      <c r="BG1294" s="188">
        <f t="shared" ref="BG1294:BG1299" si="446">IF(N1294="zákl. přenesená",J1294,0)</f>
        <v>0</v>
      </c>
      <c r="BH1294" s="188">
        <f t="shared" ref="BH1294:BH1299" si="447">IF(N1294="sníž. přenesená",J1294,0)</f>
        <v>0</v>
      </c>
      <c r="BI1294" s="188">
        <f t="shared" ref="BI1294:BI1299" si="448">IF(N1294="nulová",J1294,0)</f>
        <v>0</v>
      </c>
      <c r="BJ1294" s="25" t="s">
        <v>82</v>
      </c>
      <c r="BK1294" s="188">
        <f t="shared" ref="BK1294:BK1299" si="449">ROUND(I1294*H1294,2)</f>
        <v>0</v>
      </c>
      <c r="BL1294" s="25" t="s">
        <v>337</v>
      </c>
      <c r="BM1294" s="25" t="s">
        <v>3801</v>
      </c>
    </row>
    <row r="1295" spans="2:65" s="1" customFormat="1">
      <c r="B1295" s="176"/>
      <c r="C1295" s="177" t="s">
        <v>3802</v>
      </c>
      <c r="D1295" s="177" t="s">
        <v>287</v>
      </c>
      <c r="E1295" s="178" t="s">
        <v>3803</v>
      </c>
      <c r="F1295" s="179" t="s">
        <v>3804</v>
      </c>
      <c r="G1295" s="180" t="s">
        <v>3800</v>
      </c>
      <c r="H1295" s="181">
        <v>1</v>
      </c>
      <c r="I1295" s="182"/>
      <c r="J1295" s="183">
        <f t="shared" si="440"/>
        <v>0</v>
      </c>
      <c r="K1295" s="403" t="s">
        <v>5584</v>
      </c>
      <c r="L1295" s="42"/>
      <c r="M1295" s="184" t="s">
        <v>5</v>
      </c>
      <c r="N1295" s="185" t="s">
        <v>45</v>
      </c>
      <c r="O1295" s="43"/>
      <c r="P1295" s="186">
        <f t="shared" si="441"/>
        <v>0</v>
      </c>
      <c r="Q1295" s="186">
        <v>0</v>
      </c>
      <c r="R1295" s="186">
        <f t="shared" si="442"/>
        <v>0</v>
      </c>
      <c r="S1295" s="186">
        <v>0</v>
      </c>
      <c r="T1295" s="187">
        <f t="shared" si="443"/>
        <v>0</v>
      </c>
      <c r="AR1295" s="25" t="s">
        <v>337</v>
      </c>
      <c r="AT1295" s="25" t="s">
        <v>287</v>
      </c>
      <c r="AU1295" s="25" t="s">
        <v>142</v>
      </c>
      <c r="AY1295" s="25" t="s">
        <v>285</v>
      </c>
      <c r="BE1295" s="188">
        <f t="shared" si="444"/>
        <v>0</v>
      </c>
      <c r="BF1295" s="188">
        <f t="shared" si="445"/>
        <v>0</v>
      </c>
      <c r="BG1295" s="188">
        <f t="shared" si="446"/>
        <v>0</v>
      </c>
      <c r="BH1295" s="188">
        <f t="shared" si="447"/>
        <v>0</v>
      </c>
      <c r="BI1295" s="188">
        <f t="shared" si="448"/>
        <v>0</v>
      </c>
      <c r="BJ1295" s="25" t="s">
        <v>82</v>
      </c>
      <c r="BK1295" s="188">
        <f t="shared" si="449"/>
        <v>0</v>
      </c>
      <c r="BL1295" s="25" t="s">
        <v>337</v>
      </c>
      <c r="BM1295" s="25" t="s">
        <v>3805</v>
      </c>
    </row>
    <row r="1296" spans="2:65" s="1" customFormat="1">
      <c r="B1296" s="176"/>
      <c r="C1296" s="177" t="s">
        <v>3806</v>
      </c>
      <c r="D1296" s="177" t="s">
        <v>287</v>
      </c>
      <c r="E1296" s="178" t="s">
        <v>3807</v>
      </c>
      <c r="F1296" s="179" t="s">
        <v>3808</v>
      </c>
      <c r="G1296" s="180" t="s">
        <v>3800</v>
      </c>
      <c r="H1296" s="181">
        <v>1</v>
      </c>
      <c r="I1296" s="182"/>
      <c r="J1296" s="183">
        <f t="shared" si="440"/>
        <v>0</v>
      </c>
      <c r="K1296" s="403" t="s">
        <v>5584</v>
      </c>
      <c r="L1296" s="42"/>
      <c r="M1296" s="184" t="s">
        <v>5</v>
      </c>
      <c r="N1296" s="185" t="s">
        <v>45</v>
      </c>
      <c r="O1296" s="43"/>
      <c r="P1296" s="186">
        <f t="shared" si="441"/>
        <v>0</v>
      </c>
      <c r="Q1296" s="186">
        <v>0</v>
      </c>
      <c r="R1296" s="186">
        <f t="shared" si="442"/>
        <v>0</v>
      </c>
      <c r="S1296" s="186">
        <v>0</v>
      </c>
      <c r="T1296" s="187">
        <f t="shared" si="443"/>
        <v>0</v>
      </c>
      <c r="AR1296" s="25" t="s">
        <v>337</v>
      </c>
      <c r="AT1296" s="25" t="s">
        <v>287</v>
      </c>
      <c r="AU1296" s="25" t="s">
        <v>142</v>
      </c>
      <c r="AY1296" s="25" t="s">
        <v>285</v>
      </c>
      <c r="BE1296" s="188">
        <f t="shared" si="444"/>
        <v>0</v>
      </c>
      <c r="BF1296" s="188">
        <f t="shared" si="445"/>
        <v>0</v>
      </c>
      <c r="BG1296" s="188">
        <f t="shared" si="446"/>
        <v>0</v>
      </c>
      <c r="BH1296" s="188">
        <f t="shared" si="447"/>
        <v>0</v>
      </c>
      <c r="BI1296" s="188">
        <f t="shared" si="448"/>
        <v>0</v>
      </c>
      <c r="BJ1296" s="25" t="s">
        <v>82</v>
      </c>
      <c r="BK1296" s="188">
        <f t="shared" si="449"/>
        <v>0</v>
      </c>
      <c r="BL1296" s="25" t="s">
        <v>337</v>
      </c>
      <c r="BM1296" s="25" t="s">
        <v>3809</v>
      </c>
    </row>
    <row r="1297" spans="2:65" s="1" customFormat="1" ht="24">
      <c r="B1297" s="176"/>
      <c r="C1297" s="177" t="s">
        <v>3810</v>
      </c>
      <c r="D1297" s="177" t="s">
        <v>287</v>
      </c>
      <c r="E1297" s="178" t="s">
        <v>3811</v>
      </c>
      <c r="F1297" s="179" t="s">
        <v>3812</v>
      </c>
      <c r="G1297" s="180" t="s">
        <v>3800</v>
      </c>
      <c r="H1297" s="181">
        <v>1</v>
      </c>
      <c r="I1297" s="182"/>
      <c r="J1297" s="183">
        <f t="shared" si="440"/>
        <v>0</v>
      </c>
      <c r="K1297" s="403" t="s">
        <v>5584</v>
      </c>
      <c r="L1297" s="42"/>
      <c r="M1297" s="184" t="s">
        <v>5</v>
      </c>
      <c r="N1297" s="185" t="s">
        <v>45</v>
      </c>
      <c r="O1297" s="43"/>
      <c r="P1297" s="186">
        <f t="shared" si="441"/>
        <v>0</v>
      </c>
      <c r="Q1297" s="186">
        <v>0</v>
      </c>
      <c r="R1297" s="186">
        <f t="shared" si="442"/>
        <v>0</v>
      </c>
      <c r="S1297" s="186">
        <v>0</v>
      </c>
      <c r="T1297" s="187">
        <f t="shared" si="443"/>
        <v>0</v>
      </c>
      <c r="AR1297" s="25" t="s">
        <v>337</v>
      </c>
      <c r="AT1297" s="25" t="s">
        <v>287</v>
      </c>
      <c r="AU1297" s="25" t="s">
        <v>142</v>
      </c>
      <c r="AY1297" s="25" t="s">
        <v>285</v>
      </c>
      <c r="BE1297" s="188">
        <f t="shared" si="444"/>
        <v>0</v>
      </c>
      <c r="BF1297" s="188">
        <f t="shared" si="445"/>
        <v>0</v>
      </c>
      <c r="BG1297" s="188">
        <f t="shared" si="446"/>
        <v>0</v>
      </c>
      <c r="BH1297" s="188">
        <f t="shared" si="447"/>
        <v>0</v>
      </c>
      <c r="BI1297" s="188">
        <f t="shared" si="448"/>
        <v>0</v>
      </c>
      <c r="BJ1297" s="25" t="s">
        <v>82</v>
      </c>
      <c r="BK1297" s="188">
        <f t="shared" si="449"/>
        <v>0</v>
      </c>
      <c r="BL1297" s="25" t="s">
        <v>337</v>
      </c>
      <c r="BM1297" s="25" t="s">
        <v>3813</v>
      </c>
    </row>
    <row r="1298" spans="2:65" s="1" customFormat="1" ht="24">
      <c r="B1298" s="176"/>
      <c r="C1298" s="177" t="s">
        <v>3814</v>
      </c>
      <c r="D1298" s="177" t="s">
        <v>287</v>
      </c>
      <c r="E1298" s="178" t="s">
        <v>3815</v>
      </c>
      <c r="F1298" s="179" t="s">
        <v>3816</v>
      </c>
      <c r="G1298" s="180" t="s">
        <v>3800</v>
      </c>
      <c r="H1298" s="181">
        <v>1</v>
      </c>
      <c r="I1298" s="182"/>
      <c r="J1298" s="183">
        <f t="shared" si="440"/>
        <v>0</v>
      </c>
      <c r="K1298" s="403" t="s">
        <v>5584</v>
      </c>
      <c r="L1298" s="42"/>
      <c r="M1298" s="184" t="s">
        <v>5</v>
      </c>
      <c r="N1298" s="185" t="s">
        <v>45</v>
      </c>
      <c r="O1298" s="43"/>
      <c r="P1298" s="186">
        <f t="shared" si="441"/>
        <v>0</v>
      </c>
      <c r="Q1298" s="186">
        <v>0</v>
      </c>
      <c r="R1298" s="186">
        <f t="shared" si="442"/>
        <v>0</v>
      </c>
      <c r="S1298" s="186">
        <v>0</v>
      </c>
      <c r="T1298" s="187">
        <f t="shared" si="443"/>
        <v>0</v>
      </c>
      <c r="AR1298" s="25" t="s">
        <v>337</v>
      </c>
      <c r="AT1298" s="25" t="s">
        <v>287</v>
      </c>
      <c r="AU1298" s="25" t="s">
        <v>142</v>
      </c>
      <c r="AY1298" s="25" t="s">
        <v>285</v>
      </c>
      <c r="BE1298" s="188">
        <f t="shared" si="444"/>
        <v>0</v>
      </c>
      <c r="BF1298" s="188">
        <f t="shared" si="445"/>
        <v>0</v>
      </c>
      <c r="BG1298" s="188">
        <f t="shared" si="446"/>
        <v>0</v>
      </c>
      <c r="BH1298" s="188">
        <f t="shared" si="447"/>
        <v>0</v>
      </c>
      <c r="BI1298" s="188">
        <f t="shared" si="448"/>
        <v>0</v>
      </c>
      <c r="BJ1298" s="25" t="s">
        <v>82</v>
      </c>
      <c r="BK1298" s="188">
        <f t="shared" si="449"/>
        <v>0</v>
      </c>
      <c r="BL1298" s="25" t="s">
        <v>337</v>
      </c>
      <c r="BM1298" s="25" t="s">
        <v>3817</v>
      </c>
    </row>
    <row r="1299" spans="2:65" s="1" customFormat="1" ht="24">
      <c r="B1299" s="176"/>
      <c r="C1299" s="177" t="s">
        <v>3818</v>
      </c>
      <c r="D1299" s="177" t="s">
        <v>287</v>
      </c>
      <c r="E1299" s="178" t="s">
        <v>3819</v>
      </c>
      <c r="F1299" s="179" t="s">
        <v>3820</v>
      </c>
      <c r="G1299" s="180" t="s">
        <v>3800</v>
      </c>
      <c r="H1299" s="181">
        <v>1</v>
      </c>
      <c r="I1299" s="182"/>
      <c r="J1299" s="183">
        <f t="shared" si="440"/>
        <v>0</v>
      </c>
      <c r="K1299" s="403" t="s">
        <v>5584</v>
      </c>
      <c r="L1299" s="42"/>
      <c r="M1299" s="184" t="s">
        <v>5</v>
      </c>
      <c r="N1299" s="185" t="s">
        <v>45</v>
      </c>
      <c r="O1299" s="43"/>
      <c r="P1299" s="186">
        <f t="shared" si="441"/>
        <v>0</v>
      </c>
      <c r="Q1299" s="186">
        <v>0</v>
      </c>
      <c r="R1299" s="186">
        <f t="shared" si="442"/>
        <v>0</v>
      </c>
      <c r="S1299" s="186">
        <v>0</v>
      </c>
      <c r="T1299" s="187">
        <f t="shared" si="443"/>
        <v>0</v>
      </c>
      <c r="AR1299" s="25" t="s">
        <v>337</v>
      </c>
      <c r="AT1299" s="25" t="s">
        <v>287</v>
      </c>
      <c r="AU1299" s="25" t="s">
        <v>142</v>
      </c>
      <c r="AY1299" s="25" t="s">
        <v>285</v>
      </c>
      <c r="BE1299" s="188">
        <f t="shared" si="444"/>
        <v>0</v>
      </c>
      <c r="BF1299" s="188">
        <f t="shared" si="445"/>
        <v>0</v>
      </c>
      <c r="BG1299" s="188">
        <f t="shared" si="446"/>
        <v>0</v>
      </c>
      <c r="BH1299" s="188">
        <f t="shared" si="447"/>
        <v>0</v>
      </c>
      <c r="BI1299" s="188">
        <f t="shared" si="448"/>
        <v>0</v>
      </c>
      <c r="BJ1299" s="25" t="s">
        <v>82</v>
      </c>
      <c r="BK1299" s="188">
        <f t="shared" si="449"/>
        <v>0</v>
      </c>
      <c r="BL1299" s="25" t="s">
        <v>337</v>
      </c>
      <c r="BM1299" s="25" t="s">
        <v>3821</v>
      </c>
    </row>
    <row r="1300" spans="2:65" s="10" customFormat="1" ht="14.4">
      <c r="B1300" s="162"/>
      <c r="D1300" s="173" t="s">
        <v>73</v>
      </c>
      <c r="E1300" s="174" t="s">
        <v>3514</v>
      </c>
      <c r="F1300" s="174" t="s">
        <v>3822</v>
      </c>
      <c r="I1300" s="165"/>
      <c r="J1300" s="175">
        <f>BK1300</f>
        <v>0</v>
      </c>
      <c r="K1300" s="401"/>
      <c r="L1300" s="162"/>
      <c r="M1300" s="167"/>
      <c r="N1300" s="168"/>
      <c r="O1300" s="168"/>
      <c r="P1300" s="169">
        <f>SUM(P1301:P1435)</f>
        <v>0</v>
      </c>
      <c r="Q1300" s="168"/>
      <c r="R1300" s="169">
        <f>SUM(R1301:R1435)</f>
        <v>1.9014937100000004</v>
      </c>
      <c r="S1300" s="168"/>
      <c r="T1300" s="170">
        <f>SUM(T1301:T1435)</f>
        <v>0</v>
      </c>
      <c r="AR1300" s="163" t="s">
        <v>84</v>
      </c>
      <c r="AT1300" s="171" t="s">
        <v>73</v>
      </c>
      <c r="AU1300" s="171" t="s">
        <v>82</v>
      </c>
      <c r="AY1300" s="163" t="s">
        <v>285</v>
      </c>
      <c r="BK1300" s="172">
        <f>SUM(BK1301:BK1435)</f>
        <v>0</v>
      </c>
    </row>
    <row r="1301" spans="2:65" s="1" customFormat="1" ht="24">
      <c r="B1301" s="176"/>
      <c r="C1301" s="177" t="s">
        <v>3823</v>
      </c>
      <c r="D1301" s="177" t="s">
        <v>287</v>
      </c>
      <c r="E1301" s="178" t="s">
        <v>3824</v>
      </c>
      <c r="F1301" s="179" t="s">
        <v>3825</v>
      </c>
      <c r="G1301" s="180" t="s">
        <v>328</v>
      </c>
      <c r="H1301" s="181">
        <v>343.86</v>
      </c>
      <c r="I1301" s="182"/>
      <c r="J1301" s="183">
        <f>ROUND(I1301*H1301,2)</f>
        <v>0</v>
      </c>
      <c r="K1301" s="403" t="s">
        <v>5585</v>
      </c>
      <c r="L1301" s="42"/>
      <c r="M1301" s="184" t="s">
        <v>5</v>
      </c>
      <c r="N1301" s="185" t="s">
        <v>45</v>
      </c>
      <c r="O1301" s="43"/>
      <c r="P1301" s="186">
        <f>O1301*H1301</f>
        <v>0</v>
      </c>
      <c r="Q1301" s="186">
        <v>0</v>
      </c>
      <c r="R1301" s="186">
        <f>Q1301*H1301</f>
        <v>0</v>
      </c>
      <c r="S1301" s="186">
        <v>0</v>
      </c>
      <c r="T1301" s="187">
        <f>S1301*H1301</f>
        <v>0</v>
      </c>
      <c r="AR1301" s="25" t="s">
        <v>337</v>
      </c>
      <c r="AT1301" s="25" t="s">
        <v>287</v>
      </c>
      <c r="AU1301" s="25" t="s">
        <v>84</v>
      </c>
      <c r="AY1301" s="25" t="s">
        <v>285</v>
      </c>
      <c r="BE1301" s="188">
        <f>IF(N1301="základní",J1301,0)</f>
        <v>0</v>
      </c>
      <c r="BF1301" s="188">
        <f>IF(N1301="snížená",J1301,0)</f>
        <v>0</v>
      </c>
      <c r="BG1301" s="188">
        <f>IF(N1301="zákl. přenesená",J1301,0)</f>
        <v>0</v>
      </c>
      <c r="BH1301" s="188">
        <f>IF(N1301="sníž. přenesená",J1301,0)</f>
        <v>0</v>
      </c>
      <c r="BI1301" s="188">
        <f>IF(N1301="nulová",J1301,0)</f>
        <v>0</v>
      </c>
      <c r="BJ1301" s="25" t="s">
        <v>82</v>
      </c>
      <c r="BK1301" s="188">
        <f>ROUND(I1301*H1301,2)</f>
        <v>0</v>
      </c>
      <c r="BL1301" s="25" t="s">
        <v>337</v>
      </c>
      <c r="BM1301" s="25" t="s">
        <v>3826</v>
      </c>
    </row>
    <row r="1302" spans="2:65" s="11" customFormat="1">
      <c r="B1302" s="189"/>
      <c r="D1302" s="215" t="s">
        <v>292</v>
      </c>
      <c r="E1302" s="216" t="s">
        <v>5</v>
      </c>
      <c r="F1302" s="217" t="s">
        <v>3827</v>
      </c>
      <c r="H1302" s="218">
        <v>343.86</v>
      </c>
      <c r="I1302" s="194"/>
      <c r="K1302" s="398"/>
      <c r="L1302" s="189"/>
      <c r="M1302" s="195"/>
      <c r="N1302" s="196"/>
      <c r="O1302" s="196"/>
      <c r="P1302" s="196"/>
      <c r="Q1302" s="196"/>
      <c r="R1302" s="196"/>
      <c r="S1302" s="196"/>
      <c r="T1302" s="197"/>
      <c r="AT1302" s="191" t="s">
        <v>292</v>
      </c>
      <c r="AU1302" s="191" t="s">
        <v>84</v>
      </c>
      <c r="AV1302" s="11" t="s">
        <v>84</v>
      </c>
      <c r="AW1302" s="11" t="s">
        <v>37</v>
      </c>
      <c r="AX1302" s="11" t="s">
        <v>82</v>
      </c>
      <c r="AY1302" s="191" t="s">
        <v>285</v>
      </c>
    </row>
    <row r="1303" spans="2:65" s="1" customFormat="1" ht="24">
      <c r="B1303" s="176"/>
      <c r="C1303" s="177" t="s">
        <v>3828</v>
      </c>
      <c r="D1303" s="177" t="s">
        <v>287</v>
      </c>
      <c r="E1303" s="178" t="s">
        <v>3829</v>
      </c>
      <c r="F1303" s="179" t="s">
        <v>3830</v>
      </c>
      <c r="G1303" s="180" t="s">
        <v>328</v>
      </c>
      <c r="H1303" s="181">
        <v>474</v>
      </c>
      <c r="I1303" s="182"/>
      <c r="J1303" s="183">
        <f>ROUND(I1303*H1303,2)</f>
        <v>0</v>
      </c>
      <c r="K1303" s="397" t="s">
        <v>5585</v>
      </c>
      <c r="L1303" s="42"/>
      <c r="M1303" s="184" t="s">
        <v>5</v>
      </c>
      <c r="N1303" s="185" t="s">
        <v>45</v>
      </c>
      <c r="O1303" s="43"/>
      <c r="P1303" s="186">
        <f>O1303*H1303</f>
        <v>0</v>
      </c>
      <c r="Q1303" s="186">
        <v>0</v>
      </c>
      <c r="R1303" s="186">
        <f>Q1303*H1303</f>
        <v>0</v>
      </c>
      <c r="S1303" s="186">
        <v>0</v>
      </c>
      <c r="T1303" s="187">
        <f>S1303*H1303</f>
        <v>0</v>
      </c>
      <c r="AR1303" s="25" t="s">
        <v>337</v>
      </c>
      <c r="AT1303" s="25" t="s">
        <v>287</v>
      </c>
      <c r="AU1303" s="25" t="s">
        <v>84</v>
      </c>
      <c r="AY1303" s="25" t="s">
        <v>285</v>
      </c>
      <c r="BE1303" s="188">
        <f>IF(N1303="základní",J1303,0)</f>
        <v>0</v>
      </c>
      <c r="BF1303" s="188">
        <f>IF(N1303="snížená",J1303,0)</f>
        <v>0</v>
      </c>
      <c r="BG1303" s="188">
        <f>IF(N1303="zákl. přenesená",J1303,0)</f>
        <v>0</v>
      </c>
      <c r="BH1303" s="188">
        <f>IF(N1303="sníž. přenesená",J1303,0)</f>
        <v>0</v>
      </c>
      <c r="BI1303" s="188">
        <f>IF(N1303="nulová",J1303,0)</f>
        <v>0</v>
      </c>
      <c r="BJ1303" s="25" t="s">
        <v>82</v>
      </c>
      <c r="BK1303" s="188">
        <f>ROUND(I1303*H1303,2)</f>
        <v>0</v>
      </c>
      <c r="BL1303" s="25" t="s">
        <v>337</v>
      </c>
      <c r="BM1303" s="25" t="s">
        <v>1072</v>
      </c>
    </row>
    <row r="1304" spans="2:65" s="1" customFormat="1" ht="24">
      <c r="B1304" s="176"/>
      <c r="C1304" s="177" t="s">
        <v>3831</v>
      </c>
      <c r="D1304" s="177" t="s">
        <v>287</v>
      </c>
      <c r="E1304" s="178" t="s">
        <v>3832</v>
      </c>
      <c r="F1304" s="179" t="s">
        <v>3833</v>
      </c>
      <c r="G1304" s="180" t="s">
        <v>328</v>
      </c>
      <c r="H1304" s="181">
        <v>6</v>
      </c>
      <c r="I1304" s="182"/>
      <c r="J1304" s="183">
        <f>ROUND(I1304*H1304,2)</f>
        <v>0</v>
      </c>
      <c r="K1304" s="403" t="s">
        <v>5585</v>
      </c>
      <c r="L1304" s="42"/>
      <c r="M1304" s="184" t="s">
        <v>5</v>
      </c>
      <c r="N1304" s="185" t="s">
        <v>45</v>
      </c>
      <c r="O1304" s="43"/>
      <c r="P1304" s="186">
        <f>O1304*H1304</f>
        <v>0</v>
      </c>
      <c r="Q1304" s="186">
        <v>0</v>
      </c>
      <c r="R1304" s="186">
        <f>Q1304*H1304</f>
        <v>0</v>
      </c>
      <c r="S1304" s="186">
        <v>0</v>
      </c>
      <c r="T1304" s="187">
        <f>S1304*H1304</f>
        <v>0</v>
      </c>
      <c r="AR1304" s="25" t="s">
        <v>337</v>
      </c>
      <c r="AT1304" s="25" t="s">
        <v>287</v>
      </c>
      <c r="AU1304" s="25" t="s">
        <v>84</v>
      </c>
      <c r="AY1304" s="25" t="s">
        <v>285</v>
      </c>
      <c r="BE1304" s="188">
        <f>IF(N1304="základní",J1304,0)</f>
        <v>0</v>
      </c>
      <c r="BF1304" s="188">
        <f>IF(N1304="snížená",J1304,0)</f>
        <v>0</v>
      </c>
      <c r="BG1304" s="188">
        <f>IF(N1304="zákl. přenesená",J1304,0)</f>
        <v>0</v>
      </c>
      <c r="BH1304" s="188">
        <f>IF(N1304="sníž. přenesená",J1304,0)</f>
        <v>0</v>
      </c>
      <c r="BI1304" s="188">
        <f>IF(N1304="nulová",J1304,0)</f>
        <v>0</v>
      </c>
      <c r="BJ1304" s="25" t="s">
        <v>82</v>
      </c>
      <c r="BK1304" s="188">
        <f>ROUND(I1304*H1304,2)</f>
        <v>0</v>
      </c>
      <c r="BL1304" s="25" t="s">
        <v>337</v>
      </c>
      <c r="BM1304" s="25" t="s">
        <v>1080</v>
      </c>
    </row>
    <row r="1305" spans="2:65" s="1" customFormat="1" ht="24">
      <c r="B1305" s="176"/>
      <c r="C1305" s="177" t="s">
        <v>3834</v>
      </c>
      <c r="D1305" s="177" t="s">
        <v>287</v>
      </c>
      <c r="E1305" s="178" t="s">
        <v>3835</v>
      </c>
      <c r="F1305" s="179" t="s">
        <v>3836</v>
      </c>
      <c r="G1305" s="180" t="s">
        <v>328</v>
      </c>
      <c r="H1305" s="181">
        <v>474.2</v>
      </c>
      <c r="I1305" s="182"/>
      <c r="J1305" s="183">
        <f>ROUND(I1305*H1305,2)</f>
        <v>0</v>
      </c>
      <c r="K1305" s="403" t="s">
        <v>5585</v>
      </c>
      <c r="L1305" s="42"/>
      <c r="M1305" s="184" t="s">
        <v>5</v>
      </c>
      <c r="N1305" s="185" t="s">
        <v>45</v>
      </c>
      <c r="O1305" s="43"/>
      <c r="P1305" s="186">
        <f>O1305*H1305</f>
        <v>0</v>
      </c>
      <c r="Q1305" s="186">
        <v>0</v>
      </c>
      <c r="R1305" s="186">
        <f>Q1305*H1305</f>
        <v>0</v>
      </c>
      <c r="S1305" s="186">
        <v>0</v>
      </c>
      <c r="T1305" s="187">
        <f>S1305*H1305</f>
        <v>0</v>
      </c>
      <c r="AR1305" s="25" t="s">
        <v>337</v>
      </c>
      <c r="AT1305" s="25" t="s">
        <v>287</v>
      </c>
      <c r="AU1305" s="25" t="s">
        <v>84</v>
      </c>
      <c r="AY1305" s="25" t="s">
        <v>285</v>
      </c>
      <c r="BE1305" s="188">
        <f>IF(N1305="základní",J1305,0)</f>
        <v>0</v>
      </c>
      <c r="BF1305" s="188">
        <f>IF(N1305="snížená",J1305,0)</f>
        <v>0</v>
      </c>
      <c r="BG1305" s="188">
        <f>IF(N1305="zákl. přenesená",J1305,0)</f>
        <v>0</v>
      </c>
      <c r="BH1305" s="188">
        <f>IF(N1305="sníž. přenesená",J1305,0)</f>
        <v>0</v>
      </c>
      <c r="BI1305" s="188">
        <f>IF(N1305="nulová",J1305,0)</f>
        <v>0</v>
      </c>
      <c r="BJ1305" s="25" t="s">
        <v>82</v>
      </c>
      <c r="BK1305" s="188">
        <f>ROUND(I1305*H1305,2)</f>
        <v>0</v>
      </c>
      <c r="BL1305" s="25" t="s">
        <v>337</v>
      </c>
      <c r="BM1305" s="25" t="s">
        <v>1088</v>
      </c>
    </row>
    <row r="1306" spans="2:65" s="1" customFormat="1" ht="24">
      <c r="B1306" s="176"/>
      <c r="C1306" s="177" t="s">
        <v>3837</v>
      </c>
      <c r="D1306" s="177" t="s">
        <v>287</v>
      </c>
      <c r="E1306" s="178" t="s">
        <v>3838</v>
      </c>
      <c r="F1306" s="179" t="s">
        <v>3839</v>
      </c>
      <c r="G1306" s="180" t="s">
        <v>328</v>
      </c>
      <c r="H1306" s="181">
        <v>109.94</v>
      </c>
      <c r="I1306" s="182"/>
      <c r="J1306" s="183">
        <f>ROUND(I1306*H1306,2)</f>
        <v>0</v>
      </c>
      <c r="K1306" s="403" t="s">
        <v>5585</v>
      </c>
      <c r="L1306" s="42"/>
      <c r="M1306" s="184" t="s">
        <v>5</v>
      </c>
      <c r="N1306" s="185" t="s">
        <v>45</v>
      </c>
      <c r="O1306" s="43"/>
      <c r="P1306" s="186">
        <f>O1306*H1306</f>
        <v>0</v>
      </c>
      <c r="Q1306" s="186">
        <v>0</v>
      </c>
      <c r="R1306" s="186">
        <f>Q1306*H1306</f>
        <v>0</v>
      </c>
      <c r="S1306" s="186">
        <v>0</v>
      </c>
      <c r="T1306" s="187">
        <f>S1306*H1306</f>
        <v>0</v>
      </c>
      <c r="AR1306" s="25" t="s">
        <v>337</v>
      </c>
      <c r="AT1306" s="25" t="s">
        <v>287</v>
      </c>
      <c r="AU1306" s="25" t="s">
        <v>84</v>
      </c>
      <c r="AY1306" s="25" t="s">
        <v>285</v>
      </c>
      <c r="BE1306" s="188">
        <f>IF(N1306="základní",J1306,0)</f>
        <v>0</v>
      </c>
      <c r="BF1306" s="188">
        <f>IF(N1306="snížená",J1306,0)</f>
        <v>0</v>
      </c>
      <c r="BG1306" s="188">
        <f>IF(N1306="zákl. přenesená",J1306,0)</f>
        <v>0</v>
      </c>
      <c r="BH1306" s="188">
        <f>IF(N1306="sníž. přenesená",J1306,0)</f>
        <v>0</v>
      </c>
      <c r="BI1306" s="188">
        <f>IF(N1306="nulová",J1306,0)</f>
        <v>0</v>
      </c>
      <c r="BJ1306" s="25" t="s">
        <v>82</v>
      </c>
      <c r="BK1306" s="188">
        <f>ROUND(I1306*H1306,2)</f>
        <v>0</v>
      </c>
      <c r="BL1306" s="25" t="s">
        <v>337</v>
      </c>
      <c r="BM1306" s="25" t="s">
        <v>1107</v>
      </c>
    </row>
    <row r="1307" spans="2:65" s="12" customFormat="1">
      <c r="B1307" s="198"/>
      <c r="D1307" s="190" t="s">
        <v>292</v>
      </c>
      <c r="E1307" s="199" t="s">
        <v>5</v>
      </c>
      <c r="F1307" s="200" t="s">
        <v>3840</v>
      </c>
      <c r="H1307" s="201" t="s">
        <v>5</v>
      </c>
      <c r="I1307" s="202"/>
      <c r="K1307" s="399"/>
      <c r="L1307" s="198"/>
      <c r="M1307" s="203"/>
      <c r="N1307" s="204"/>
      <c r="O1307" s="204"/>
      <c r="P1307" s="204"/>
      <c r="Q1307" s="204"/>
      <c r="R1307" s="204"/>
      <c r="S1307" s="204"/>
      <c r="T1307" s="205"/>
      <c r="AT1307" s="201" t="s">
        <v>292</v>
      </c>
      <c r="AU1307" s="201" t="s">
        <v>84</v>
      </c>
      <c r="AV1307" s="12" t="s">
        <v>82</v>
      </c>
      <c r="AW1307" s="12" t="s">
        <v>37</v>
      </c>
      <c r="AX1307" s="12" t="s">
        <v>74</v>
      </c>
      <c r="AY1307" s="201" t="s">
        <v>285</v>
      </c>
    </row>
    <row r="1308" spans="2:65" s="11" customFormat="1">
      <c r="B1308" s="189"/>
      <c r="D1308" s="190" t="s">
        <v>292</v>
      </c>
      <c r="E1308" s="191" t="s">
        <v>5</v>
      </c>
      <c r="F1308" s="192" t="s">
        <v>3841</v>
      </c>
      <c r="H1308" s="193">
        <v>96.58</v>
      </c>
      <c r="I1308" s="194"/>
      <c r="K1308" s="398"/>
      <c r="L1308" s="189"/>
      <c r="M1308" s="195"/>
      <c r="N1308" s="196"/>
      <c r="O1308" s="196"/>
      <c r="P1308" s="196"/>
      <c r="Q1308" s="196"/>
      <c r="R1308" s="196"/>
      <c r="S1308" s="196"/>
      <c r="T1308" s="197"/>
      <c r="AT1308" s="191" t="s">
        <v>292</v>
      </c>
      <c r="AU1308" s="191" t="s">
        <v>84</v>
      </c>
      <c r="AV1308" s="11" t="s">
        <v>84</v>
      </c>
      <c r="AW1308" s="11" t="s">
        <v>37</v>
      </c>
      <c r="AX1308" s="11" t="s">
        <v>74</v>
      </c>
      <c r="AY1308" s="191" t="s">
        <v>285</v>
      </c>
    </row>
    <row r="1309" spans="2:65" s="11" customFormat="1">
      <c r="B1309" s="189"/>
      <c r="D1309" s="190" t="s">
        <v>292</v>
      </c>
      <c r="E1309" s="191" t="s">
        <v>5</v>
      </c>
      <c r="F1309" s="192" t="s">
        <v>3842</v>
      </c>
      <c r="H1309" s="193">
        <v>13.36</v>
      </c>
      <c r="I1309" s="194"/>
      <c r="K1309" s="398"/>
      <c r="L1309" s="189"/>
      <c r="M1309" s="195"/>
      <c r="N1309" s="196"/>
      <c r="O1309" s="196"/>
      <c r="P1309" s="196"/>
      <c r="Q1309" s="196"/>
      <c r="R1309" s="196"/>
      <c r="S1309" s="196"/>
      <c r="T1309" s="197"/>
      <c r="AT1309" s="191" t="s">
        <v>292</v>
      </c>
      <c r="AU1309" s="191" t="s">
        <v>84</v>
      </c>
      <c r="AV1309" s="11" t="s">
        <v>84</v>
      </c>
      <c r="AW1309" s="11" t="s">
        <v>37</v>
      </c>
      <c r="AX1309" s="11" t="s">
        <v>74</v>
      </c>
      <c r="AY1309" s="191" t="s">
        <v>285</v>
      </c>
    </row>
    <row r="1310" spans="2:65" s="13" customFormat="1">
      <c r="B1310" s="206"/>
      <c r="D1310" s="215" t="s">
        <v>292</v>
      </c>
      <c r="E1310" s="219" t="s">
        <v>138</v>
      </c>
      <c r="F1310" s="220" t="s">
        <v>310</v>
      </c>
      <c r="H1310" s="221">
        <v>109.94</v>
      </c>
      <c r="I1310" s="210"/>
      <c r="K1310" s="400"/>
      <c r="L1310" s="206"/>
      <c r="M1310" s="211"/>
      <c r="N1310" s="212"/>
      <c r="O1310" s="212"/>
      <c r="P1310" s="212"/>
      <c r="Q1310" s="212"/>
      <c r="R1310" s="212"/>
      <c r="S1310" s="212"/>
      <c r="T1310" s="213"/>
      <c r="AT1310" s="214" t="s">
        <v>292</v>
      </c>
      <c r="AU1310" s="214" t="s">
        <v>84</v>
      </c>
      <c r="AV1310" s="13" t="s">
        <v>291</v>
      </c>
      <c r="AW1310" s="13" t="s">
        <v>37</v>
      </c>
      <c r="AX1310" s="13" t="s">
        <v>82</v>
      </c>
      <c r="AY1310" s="214" t="s">
        <v>285</v>
      </c>
    </row>
    <row r="1311" spans="2:65" s="1" customFormat="1" ht="24">
      <c r="B1311" s="176"/>
      <c r="C1311" s="230" t="s">
        <v>3843</v>
      </c>
      <c r="D1311" s="230" t="s">
        <v>757</v>
      </c>
      <c r="E1311" s="231" t="s">
        <v>3844</v>
      </c>
      <c r="F1311" s="232" t="s">
        <v>3845</v>
      </c>
      <c r="G1311" s="233" t="s">
        <v>328</v>
      </c>
      <c r="H1311" s="234">
        <v>-118.735</v>
      </c>
      <c r="I1311" s="235"/>
      <c r="J1311" s="236">
        <f>ROUND(I1311*H1311,2)</f>
        <v>0</v>
      </c>
      <c r="K1311" s="397" t="s">
        <v>5585</v>
      </c>
      <c r="L1311" s="237"/>
      <c r="M1311" s="238" t="s">
        <v>5</v>
      </c>
      <c r="N1311" s="239" t="s">
        <v>45</v>
      </c>
      <c r="O1311" s="43"/>
      <c r="P1311" s="186">
        <f>O1311*H1311</f>
        <v>0</v>
      </c>
      <c r="Q1311" s="186">
        <v>1.023E-2</v>
      </c>
      <c r="R1311" s="186">
        <f>Q1311*H1311</f>
        <v>-1.2146590499999999</v>
      </c>
      <c r="S1311" s="186">
        <v>0</v>
      </c>
      <c r="T1311" s="187">
        <f>S1311*H1311</f>
        <v>0</v>
      </c>
      <c r="AR1311" s="25" t="s">
        <v>401</v>
      </c>
      <c r="AT1311" s="25" t="s">
        <v>757</v>
      </c>
      <c r="AU1311" s="25" t="s">
        <v>84</v>
      </c>
      <c r="AY1311" s="25" t="s">
        <v>285</v>
      </c>
      <c r="BE1311" s="188">
        <f>IF(N1311="základní",J1311,0)</f>
        <v>0</v>
      </c>
      <c r="BF1311" s="188">
        <f>IF(N1311="snížená",J1311,0)</f>
        <v>0</v>
      </c>
      <c r="BG1311" s="188">
        <f>IF(N1311="zákl. přenesená",J1311,0)</f>
        <v>0</v>
      </c>
      <c r="BH1311" s="188">
        <f>IF(N1311="sníž. přenesená",J1311,0)</f>
        <v>0</v>
      </c>
      <c r="BI1311" s="188">
        <f>IF(N1311="nulová",J1311,0)</f>
        <v>0</v>
      </c>
      <c r="BJ1311" s="25" t="s">
        <v>82</v>
      </c>
      <c r="BK1311" s="188">
        <f>ROUND(I1311*H1311,2)</f>
        <v>0</v>
      </c>
      <c r="BL1311" s="25" t="s">
        <v>337</v>
      </c>
      <c r="BM1311" s="25" t="s">
        <v>3846</v>
      </c>
    </row>
    <row r="1312" spans="2:65" s="11" customFormat="1">
      <c r="B1312" s="189"/>
      <c r="D1312" s="215" t="s">
        <v>292</v>
      </c>
      <c r="E1312" s="216" t="s">
        <v>5</v>
      </c>
      <c r="F1312" s="217" t="s">
        <v>3847</v>
      </c>
      <c r="H1312" s="218">
        <v>-118.735</v>
      </c>
      <c r="I1312" s="194"/>
      <c r="K1312" s="398"/>
      <c r="L1312" s="189"/>
      <c r="M1312" s="195"/>
      <c r="N1312" s="196"/>
      <c r="O1312" s="196"/>
      <c r="P1312" s="196"/>
      <c r="Q1312" s="196"/>
      <c r="R1312" s="196"/>
      <c r="S1312" s="196"/>
      <c r="T1312" s="197"/>
      <c r="AT1312" s="191" t="s">
        <v>292</v>
      </c>
      <c r="AU1312" s="191" t="s">
        <v>84</v>
      </c>
      <c r="AV1312" s="11" t="s">
        <v>84</v>
      </c>
      <c r="AW1312" s="11" t="s">
        <v>37</v>
      </c>
      <c r="AX1312" s="11" t="s">
        <v>82</v>
      </c>
      <c r="AY1312" s="191" t="s">
        <v>285</v>
      </c>
    </row>
    <row r="1313" spans="2:65" s="1" customFormat="1">
      <c r="B1313" s="176"/>
      <c r="C1313" s="230" t="s">
        <v>3848</v>
      </c>
      <c r="D1313" s="230" t="s">
        <v>757</v>
      </c>
      <c r="E1313" s="231" t="s">
        <v>3849</v>
      </c>
      <c r="F1313" s="232" t="s">
        <v>3850</v>
      </c>
      <c r="G1313" s="233" t="s">
        <v>328</v>
      </c>
      <c r="H1313" s="234">
        <v>118.735</v>
      </c>
      <c r="I1313" s="235"/>
      <c r="J1313" s="236">
        <f>ROUND(I1313*H1313,2)</f>
        <v>0</v>
      </c>
      <c r="K1313" s="407" t="s">
        <v>5587</v>
      </c>
      <c r="L1313" s="237"/>
      <c r="M1313" s="238" t="s">
        <v>5</v>
      </c>
      <c r="N1313" s="239" t="s">
        <v>45</v>
      </c>
      <c r="O1313" s="43"/>
      <c r="P1313" s="186">
        <f>O1313*H1313</f>
        <v>0</v>
      </c>
      <c r="Q1313" s="186">
        <v>1.5679999999999999E-2</v>
      </c>
      <c r="R1313" s="186">
        <f>Q1313*H1313</f>
        <v>1.8617648</v>
      </c>
      <c r="S1313" s="186">
        <v>0</v>
      </c>
      <c r="T1313" s="187">
        <f>S1313*H1313</f>
        <v>0</v>
      </c>
      <c r="AR1313" s="25" t="s">
        <v>401</v>
      </c>
      <c r="AT1313" s="25" t="s">
        <v>757</v>
      </c>
      <c r="AU1313" s="25" t="s">
        <v>84</v>
      </c>
      <c r="AY1313" s="25" t="s">
        <v>285</v>
      </c>
      <c r="BE1313" s="188">
        <f>IF(N1313="základní",J1313,0)</f>
        <v>0</v>
      </c>
      <c r="BF1313" s="188">
        <f>IF(N1313="snížená",J1313,0)</f>
        <v>0</v>
      </c>
      <c r="BG1313" s="188">
        <f>IF(N1313="zákl. přenesená",J1313,0)</f>
        <v>0</v>
      </c>
      <c r="BH1313" s="188">
        <f>IF(N1313="sníž. přenesená",J1313,0)</f>
        <v>0</v>
      </c>
      <c r="BI1313" s="188">
        <f>IF(N1313="nulová",J1313,0)</f>
        <v>0</v>
      </c>
      <c r="BJ1313" s="25" t="s">
        <v>82</v>
      </c>
      <c r="BK1313" s="188">
        <f>ROUND(I1313*H1313,2)</f>
        <v>0</v>
      </c>
      <c r="BL1313" s="25" t="s">
        <v>337</v>
      </c>
      <c r="BM1313" s="25" t="s">
        <v>3851</v>
      </c>
    </row>
    <row r="1314" spans="2:65" s="11" customFormat="1">
      <c r="B1314" s="189"/>
      <c r="D1314" s="215" t="s">
        <v>292</v>
      </c>
      <c r="E1314" s="216" t="s">
        <v>5</v>
      </c>
      <c r="F1314" s="217" t="s">
        <v>3852</v>
      </c>
      <c r="H1314" s="218">
        <v>118.735</v>
      </c>
      <c r="I1314" s="194"/>
      <c r="K1314" s="398"/>
      <c r="L1314" s="189"/>
      <c r="M1314" s="195"/>
      <c r="N1314" s="196"/>
      <c r="O1314" s="196"/>
      <c r="P1314" s="196"/>
      <c r="Q1314" s="196"/>
      <c r="R1314" s="196"/>
      <c r="S1314" s="196"/>
      <c r="T1314" s="197"/>
      <c r="AT1314" s="191" t="s">
        <v>292</v>
      </c>
      <c r="AU1314" s="191" t="s">
        <v>84</v>
      </c>
      <c r="AV1314" s="11" t="s">
        <v>84</v>
      </c>
      <c r="AW1314" s="11" t="s">
        <v>37</v>
      </c>
      <c r="AX1314" s="11" t="s">
        <v>82</v>
      </c>
      <c r="AY1314" s="191" t="s">
        <v>285</v>
      </c>
    </row>
    <row r="1315" spans="2:65" s="1" customFormat="1" ht="24">
      <c r="B1315" s="176"/>
      <c r="C1315" s="177" t="s">
        <v>3853</v>
      </c>
      <c r="D1315" s="177" t="s">
        <v>287</v>
      </c>
      <c r="E1315" s="178" t="s">
        <v>3854</v>
      </c>
      <c r="F1315" s="179" t="s">
        <v>3855</v>
      </c>
      <c r="G1315" s="180" t="s">
        <v>328</v>
      </c>
      <c r="H1315" s="181">
        <v>106.7</v>
      </c>
      <c r="I1315" s="182"/>
      <c r="J1315" s="183">
        <f>ROUND(I1315*H1315,2)</f>
        <v>0</v>
      </c>
      <c r="K1315" s="403" t="s">
        <v>5585</v>
      </c>
      <c r="L1315" s="42"/>
      <c r="M1315" s="184" t="s">
        <v>5</v>
      </c>
      <c r="N1315" s="185" t="s">
        <v>45</v>
      </c>
      <c r="O1315" s="43"/>
      <c r="P1315" s="186">
        <f>O1315*H1315</f>
        <v>0</v>
      </c>
      <c r="Q1315" s="186">
        <v>0</v>
      </c>
      <c r="R1315" s="186">
        <f>Q1315*H1315</f>
        <v>0</v>
      </c>
      <c r="S1315" s="186">
        <v>0</v>
      </c>
      <c r="T1315" s="187">
        <f>S1315*H1315</f>
        <v>0</v>
      </c>
      <c r="AR1315" s="25" t="s">
        <v>337</v>
      </c>
      <c r="AT1315" s="25" t="s">
        <v>287</v>
      </c>
      <c r="AU1315" s="25" t="s">
        <v>84</v>
      </c>
      <c r="AY1315" s="25" t="s">
        <v>285</v>
      </c>
      <c r="BE1315" s="188">
        <f>IF(N1315="základní",J1315,0)</f>
        <v>0</v>
      </c>
      <c r="BF1315" s="188">
        <f>IF(N1315="snížená",J1315,0)</f>
        <v>0</v>
      </c>
      <c r="BG1315" s="188">
        <f>IF(N1315="zákl. přenesená",J1315,0)</f>
        <v>0</v>
      </c>
      <c r="BH1315" s="188">
        <f>IF(N1315="sníž. přenesená",J1315,0)</f>
        <v>0</v>
      </c>
      <c r="BI1315" s="188">
        <f>IF(N1315="nulová",J1315,0)</f>
        <v>0</v>
      </c>
      <c r="BJ1315" s="25" t="s">
        <v>82</v>
      </c>
      <c r="BK1315" s="188">
        <f>ROUND(I1315*H1315,2)</f>
        <v>0</v>
      </c>
      <c r="BL1315" s="25" t="s">
        <v>337</v>
      </c>
      <c r="BM1315" s="25" t="s">
        <v>1117</v>
      </c>
    </row>
    <row r="1316" spans="2:65" s="11" customFormat="1">
      <c r="B1316" s="189"/>
      <c r="D1316" s="215" t="s">
        <v>292</v>
      </c>
      <c r="E1316" s="216" t="s">
        <v>5</v>
      </c>
      <c r="F1316" s="217" t="s">
        <v>3856</v>
      </c>
      <c r="H1316" s="218">
        <v>106.7</v>
      </c>
      <c r="I1316" s="194"/>
      <c r="K1316" s="398"/>
      <c r="L1316" s="189"/>
      <c r="M1316" s="195"/>
      <c r="N1316" s="196"/>
      <c r="O1316" s="196"/>
      <c r="P1316" s="196"/>
      <c r="Q1316" s="196"/>
      <c r="R1316" s="196"/>
      <c r="S1316" s="196"/>
      <c r="T1316" s="197"/>
      <c r="AT1316" s="191" t="s">
        <v>292</v>
      </c>
      <c r="AU1316" s="191" t="s">
        <v>84</v>
      </c>
      <c r="AV1316" s="11" t="s">
        <v>84</v>
      </c>
      <c r="AW1316" s="11" t="s">
        <v>37</v>
      </c>
      <c r="AX1316" s="11" t="s">
        <v>82</v>
      </c>
      <c r="AY1316" s="191" t="s">
        <v>285</v>
      </c>
    </row>
    <row r="1317" spans="2:65" s="1" customFormat="1" ht="24">
      <c r="B1317" s="176"/>
      <c r="C1317" s="177" t="s">
        <v>3857</v>
      </c>
      <c r="D1317" s="177" t="s">
        <v>287</v>
      </c>
      <c r="E1317" s="178" t="s">
        <v>3858</v>
      </c>
      <c r="F1317" s="179" t="s">
        <v>3859</v>
      </c>
      <c r="G1317" s="180" t="s">
        <v>328</v>
      </c>
      <c r="H1317" s="181">
        <v>343.86</v>
      </c>
      <c r="I1317" s="182"/>
      <c r="J1317" s="183">
        <f>ROUND(I1317*H1317,2)</f>
        <v>0</v>
      </c>
      <c r="K1317" s="403" t="s">
        <v>5585</v>
      </c>
      <c r="L1317" s="42"/>
      <c r="M1317" s="184" t="s">
        <v>5</v>
      </c>
      <c r="N1317" s="185" t="s">
        <v>45</v>
      </c>
      <c r="O1317" s="43"/>
      <c r="P1317" s="186">
        <f>O1317*H1317</f>
        <v>0</v>
      </c>
      <c r="Q1317" s="186">
        <v>0</v>
      </c>
      <c r="R1317" s="186">
        <f>Q1317*H1317</f>
        <v>0</v>
      </c>
      <c r="S1317" s="186">
        <v>0</v>
      </c>
      <c r="T1317" s="187">
        <f>S1317*H1317</f>
        <v>0</v>
      </c>
      <c r="AR1317" s="25" t="s">
        <v>337</v>
      </c>
      <c r="AT1317" s="25" t="s">
        <v>287</v>
      </c>
      <c r="AU1317" s="25" t="s">
        <v>84</v>
      </c>
      <c r="AY1317" s="25" t="s">
        <v>285</v>
      </c>
      <c r="BE1317" s="188">
        <f>IF(N1317="základní",J1317,0)</f>
        <v>0</v>
      </c>
      <c r="BF1317" s="188">
        <f>IF(N1317="snížená",J1317,0)</f>
        <v>0</v>
      </c>
      <c r="BG1317" s="188">
        <f>IF(N1317="zákl. přenesená",J1317,0)</f>
        <v>0</v>
      </c>
      <c r="BH1317" s="188">
        <f>IF(N1317="sníž. přenesená",J1317,0)</f>
        <v>0</v>
      </c>
      <c r="BI1317" s="188">
        <f>IF(N1317="nulová",J1317,0)</f>
        <v>0</v>
      </c>
      <c r="BJ1317" s="25" t="s">
        <v>82</v>
      </c>
      <c r="BK1317" s="188">
        <f>ROUND(I1317*H1317,2)</f>
        <v>0</v>
      </c>
      <c r="BL1317" s="25" t="s">
        <v>337</v>
      </c>
      <c r="BM1317" s="25" t="s">
        <v>1126</v>
      </c>
    </row>
    <row r="1318" spans="2:65" s="11" customFormat="1">
      <c r="B1318" s="189"/>
      <c r="D1318" s="215" t="s">
        <v>292</v>
      </c>
      <c r="E1318" s="216" t="s">
        <v>136</v>
      </c>
      <c r="F1318" s="217" t="s">
        <v>3860</v>
      </c>
      <c r="H1318" s="218">
        <v>343.86</v>
      </c>
      <c r="I1318" s="194"/>
      <c r="K1318" s="398"/>
      <c r="L1318" s="189"/>
      <c r="M1318" s="195"/>
      <c r="N1318" s="196"/>
      <c r="O1318" s="196"/>
      <c r="P1318" s="196"/>
      <c r="Q1318" s="196"/>
      <c r="R1318" s="196"/>
      <c r="S1318" s="196"/>
      <c r="T1318" s="197"/>
      <c r="AT1318" s="191" t="s">
        <v>292</v>
      </c>
      <c r="AU1318" s="191" t="s">
        <v>84</v>
      </c>
      <c r="AV1318" s="11" t="s">
        <v>84</v>
      </c>
      <c r="AW1318" s="11" t="s">
        <v>37</v>
      </c>
      <c r="AX1318" s="11" t="s">
        <v>82</v>
      </c>
      <c r="AY1318" s="191" t="s">
        <v>285</v>
      </c>
    </row>
    <row r="1319" spans="2:65" s="1" customFormat="1" ht="24">
      <c r="B1319" s="176"/>
      <c r="C1319" s="230" t="s">
        <v>3861</v>
      </c>
      <c r="D1319" s="230" t="s">
        <v>757</v>
      </c>
      <c r="E1319" s="231" t="s">
        <v>3862</v>
      </c>
      <c r="F1319" s="232" t="s">
        <v>3863</v>
      </c>
      <c r="G1319" s="233" t="s">
        <v>290</v>
      </c>
      <c r="H1319" s="234">
        <v>2.2280000000000002</v>
      </c>
      <c r="I1319" s="235"/>
      <c r="J1319" s="236">
        <f>ROUND(I1319*H1319,2)</f>
        <v>0</v>
      </c>
      <c r="K1319" s="397" t="s">
        <v>5585</v>
      </c>
      <c r="L1319" s="237"/>
      <c r="M1319" s="238" t="s">
        <v>5</v>
      </c>
      <c r="N1319" s="239" t="s">
        <v>45</v>
      </c>
      <c r="O1319" s="43"/>
      <c r="P1319" s="186">
        <f>O1319*H1319</f>
        <v>0</v>
      </c>
      <c r="Q1319" s="186">
        <v>0.55000000000000004</v>
      </c>
      <c r="R1319" s="186">
        <f>Q1319*H1319</f>
        <v>1.2254000000000003</v>
      </c>
      <c r="S1319" s="186">
        <v>0</v>
      </c>
      <c r="T1319" s="187">
        <f>S1319*H1319</f>
        <v>0</v>
      </c>
      <c r="AR1319" s="25" t="s">
        <v>401</v>
      </c>
      <c r="AT1319" s="25" t="s">
        <v>757</v>
      </c>
      <c r="AU1319" s="25" t="s">
        <v>84</v>
      </c>
      <c r="AY1319" s="25" t="s">
        <v>285</v>
      </c>
      <c r="BE1319" s="188">
        <f>IF(N1319="základní",J1319,0)</f>
        <v>0</v>
      </c>
      <c r="BF1319" s="188">
        <f>IF(N1319="snížená",J1319,0)</f>
        <v>0</v>
      </c>
      <c r="BG1319" s="188">
        <f>IF(N1319="zákl. přenesená",J1319,0)</f>
        <v>0</v>
      </c>
      <c r="BH1319" s="188">
        <f>IF(N1319="sníž. přenesená",J1319,0)</f>
        <v>0</v>
      </c>
      <c r="BI1319" s="188">
        <f>IF(N1319="nulová",J1319,0)</f>
        <v>0</v>
      </c>
      <c r="BJ1319" s="25" t="s">
        <v>82</v>
      </c>
      <c r="BK1319" s="188">
        <f>ROUND(I1319*H1319,2)</f>
        <v>0</v>
      </c>
      <c r="BL1319" s="25" t="s">
        <v>337</v>
      </c>
      <c r="BM1319" s="25" t="s">
        <v>3864</v>
      </c>
    </row>
    <row r="1320" spans="2:65" s="12" customFormat="1">
      <c r="B1320" s="198"/>
      <c r="D1320" s="190" t="s">
        <v>292</v>
      </c>
      <c r="E1320" s="199" t="s">
        <v>5</v>
      </c>
      <c r="F1320" s="200" t="s">
        <v>3865</v>
      </c>
      <c r="H1320" s="201" t="s">
        <v>5</v>
      </c>
      <c r="I1320" s="202"/>
      <c r="K1320" s="399"/>
      <c r="L1320" s="198"/>
      <c r="M1320" s="203"/>
      <c r="N1320" s="204"/>
      <c r="O1320" s="204"/>
      <c r="P1320" s="204"/>
      <c r="Q1320" s="204"/>
      <c r="R1320" s="204"/>
      <c r="S1320" s="204"/>
      <c r="T1320" s="205"/>
      <c r="AT1320" s="201" t="s">
        <v>292</v>
      </c>
      <c r="AU1320" s="201" t="s">
        <v>84</v>
      </c>
      <c r="AV1320" s="12" t="s">
        <v>82</v>
      </c>
      <c r="AW1320" s="12" t="s">
        <v>37</v>
      </c>
      <c r="AX1320" s="12" t="s">
        <v>74</v>
      </c>
      <c r="AY1320" s="201" t="s">
        <v>285</v>
      </c>
    </row>
    <row r="1321" spans="2:65" s="12" customFormat="1">
      <c r="B1321" s="198"/>
      <c r="D1321" s="190" t="s">
        <v>292</v>
      </c>
      <c r="E1321" s="199" t="s">
        <v>5</v>
      </c>
      <c r="F1321" s="200" t="s">
        <v>3866</v>
      </c>
      <c r="H1321" s="201" t="s">
        <v>5</v>
      </c>
      <c r="I1321" s="202"/>
      <c r="K1321" s="399"/>
      <c r="L1321" s="198"/>
      <c r="M1321" s="203"/>
      <c r="N1321" s="204"/>
      <c r="O1321" s="204"/>
      <c r="P1321" s="204"/>
      <c r="Q1321" s="204"/>
      <c r="R1321" s="204"/>
      <c r="S1321" s="204"/>
      <c r="T1321" s="205"/>
      <c r="AT1321" s="201" t="s">
        <v>292</v>
      </c>
      <c r="AU1321" s="201" t="s">
        <v>84</v>
      </c>
      <c r="AV1321" s="12" t="s">
        <v>82</v>
      </c>
      <c r="AW1321" s="12" t="s">
        <v>37</v>
      </c>
      <c r="AX1321" s="12" t="s">
        <v>74</v>
      </c>
      <c r="AY1321" s="201" t="s">
        <v>285</v>
      </c>
    </row>
    <row r="1322" spans="2:65" s="11" customFormat="1">
      <c r="B1322" s="189"/>
      <c r="D1322" s="190" t="s">
        <v>292</v>
      </c>
      <c r="E1322" s="191" t="s">
        <v>5</v>
      </c>
      <c r="F1322" s="192" t="s">
        <v>3867</v>
      </c>
      <c r="H1322" s="193">
        <v>-8.9130000000000003</v>
      </c>
      <c r="I1322" s="194"/>
      <c r="K1322" s="398"/>
      <c r="L1322" s="189"/>
      <c r="M1322" s="195"/>
      <c r="N1322" s="196"/>
      <c r="O1322" s="196"/>
      <c r="P1322" s="196"/>
      <c r="Q1322" s="196"/>
      <c r="R1322" s="196"/>
      <c r="S1322" s="196"/>
      <c r="T1322" s="197"/>
      <c r="AT1322" s="191" t="s">
        <v>292</v>
      </c>
      <c r="AU1322" s="191" t="s">
        <v>84</v>
      </c>
      <c r="AV1322" s="11" t="s">
        <v>84</v>
      </c>
      <c r="AW1322" s="11" t="s">
        <v>37</v>
      </c>
      <c r="AX1322" s="11" t="s">
        <v>74</v>
      </c>
      <c r="AY1322" s="191" t="s">
        <v>285</v>
      </c>
    </row>
    <row r="1323" spans="2:65" s="12" customFormat="1">
      <c r="B1323" s="198"/>
      <c r="D1323" s="190" t="s">
        <v>292</v>
      </c>
      <c r="E1323" s="199" t="s">
        <v>5</v>
      </c>
      <c r="F1323" s="200" t="s">
        <v>3868</v>
      </c>
      <c r="H1323" s="201" t="s">
        <v>5</v>
      </c>
      <c r="I1323" s="202"/>
      <c r="K1323" s="399"/>
      <c r="L1323" s="198"/>
      <c r="M1323" s="203"/>
      <c r="N1323" s="204"/>
      <c r="O1323" s="204"/>
      <c r="P1323" s="204"/>
      <c r="Q1323" s="204"/>
      <c r="R1323" s="204"/>
      <c r="S1323" s="204"/>
      <c r="T1323" s="205"/>
      <c r="AT1323" s="201" t="s">
        <v>292</v>
      </c>
      <c r="AU1323" s="201" t="s">
        <v>84</v>
      </c>
      <c r="AV1323" s="12" t="s">
        <v>82</v>
      </c>
      <c r="AW1323" s="12" t="s">
        <v>37</v>
      </c>
      <c r="AX1323" s="12" t="s">
        <v>74</v>
      </c>
      <c r="AY1323" s="201" t="s">
        <v>285</v>
      </c>
    </row>
    <row r="1324" spans="2:65" s="11" customFormat="1">
      <c r="B1324" s="189"/>
      <c r="D1324" s="190" t="s">
        <v>292</v>
      </c>
      <c r="E1324" s="191" t="s">
        <v>5</v>
      </c>
      <c r="F1324" s="192" t="s">
        <v>3869</v>
      </c>
      <c r="H1324" s="193">
        <v>11.141</v>
      </c>
      <c r="I1324" s="194"/>
      <c r="K1324" s="398"/>
      <c r="L1324" s="189"/>
      <c r="M1324" s="195"/>
      <c r="N1324" s="196"/>
      <c r="O1324" s="196"/>
      <c r="P1324" s="196"/>
      <c r="Q1324" s="196"/>
      <c r="R1324" s="196"/>
      <c r="S1324" s="196"/>
      <c r="T1324" s="197"/>
      <c r="AT1324" s="191" t="s">
        <v>292</v>
      </c>
      <c r="AU1324" s="191" t="s">
        <v>84</v>
      </c>
      <c r="AV1324" s="11" t="s">
        <v>84</v>
      </c>
      <c r="AW1324" s="11" t="s">
        <v>37</v>
      </c>
      <c r="AX1324" s="11" t="s">
        <v>74</v>
      </c>
      <c r="AY1324" s="191" t="s">
        <v>285</v>
      </c>
    </row>
    <row r="1325" spans="2:65" s="13" customFormat="1">
      <c r="B1325" s="206"/>
      <c r="D1325" s="215" t="s">
        <v>292</v>
      </c>
      <c r="E1325" s="219" t="s">
        <v>5</v>
      </c>
      <c r="F1325" s="220" t="s">
        <v>310</v>
      </c>
      <c r="H1325" s="221">
        <v>2.2280000000000002</v>
      </c>
      <c r="I1325" s="210"/>
      <c r="K1325" s="400"/>
      <c r="L1325" s="206"/>
      <c r="M1325" s="211"/>
      <c r="N1325" s="212"/>
      <c r="O1325" s="212"/>
      <c r="P1325" s="212"/>
      <c r="Q1325" s="212"/>
      <c r="R1325" s="212"/>
      <c r="S1325" s="212"/>
      <c r="T1325" s="213"/>
      <c r="AT1325" s="214" t="s">
        <v>292</v>
      </c>
      <c r="AU1325" s="214" t="s">
        <v>84</v>
      </c>
      <c r="AV1325" s="13" t="s">
        <v>291</v>
      </c>
      <c r="AW1325" s="13" t="s">
        <v>37</v>
      </c>
      <c r="AX1325" s="13" t="s">
        <v>82</v>
      </c>
      <c r="AY1325" s="214" t="s">
        <v>285</v>
      </c>
    </row>
    <row r="1326" spans="2:65" s="1" customFormat="1" ht="24">
      <c r="B1326" s="176"/>
      <c r="C1326" s="177" t="s">
        <v>3870</v>
      </c>
      <c r="D1326" s="177" t="s">
        <v>287</v>
      </c>
      <c r="E1326" s="178" t="s">
        <v>3871</v>
      </c>
      <c r="F1326" s="179" t="s">
        <v>3872</v>
      </c>
      <c r="G1326" s="180" t="s">
        <v>318</v>
      </c>
      <c r="H1326" s="181">
        <v>136</v>
      </c>
      <c r="I1326" s="182"/>
      <c r="J1326" s="183">
        <f>ROUND(I1326*H1326,2)</f>
        <v>0</v>
      </c>
      <c r="K1326" s="403" t="s">
        <v>5585</v>
      </c>
      <c r="L1326" s="42"/>
      <c r="M1326" s="184" t="s">
        <v>5</v>
      </c>
      <c r="N1326" s="185" t="s">
        <v>45</v>
      </c>
      <c r="O1326" s="43"/>
      <c r="P1326" s="186">
        <f>O1326*H1326</f>
        <v>0</v>
      </c>
      <c r="Q1326" s="186">
        <v>0</v>
      </c>
      <c r="R1326" s="186">
        <f>Q1326*H1326</f>
        <v>0</v>
      </c>
      <c r="S1326" s="186">
        <v>0</v>
      </c>
      <c r="T1326" s="187">
        <f>S1326*H1326</f>
        <v>0</v>
      </c>
      <c r="AR1326" s="25" t="s">
        <v>337</v>
      </c>
      <c r="AT1326" s="25" t="s">
        <v>287</v>
      </c>
      <c r="AU1326" s="25" t="s">
        <v>84</v>
      </c>
      <c r="AY1326" s="25" t="s">
        <v>285</v>
      </c>
      <c r="BE1326" s="188">
        <f>IF(N1326="základní",J1326,0)</f>
        <v>0</v>
      </c>
      <c r="BF1326" s="188">
        <f>IF(N1326="snížená",J1326,0)</f>
        <v>0</v>
      </c>
      <c r="BG1326" s="188">
        <f>IF(N1326="zákl. přenesená",J1326,0)</f>
        <v>0</v>
      </c>
      <c r="BH1326" s="188">
        <f>IF(N1326="sníž. přenesená",J1326,0)</f>
        <v>0</v>
      </c>
      <c r="BI1326" s="188">
        <f>IF(N1326="nulová",J1326,0)</f>
        <v>0</v>
      </c>
      <c r="BJ1326" s="25" t="s">
        <v>82</v>
      </c>
      <c r="BK1326" s="188">
        <f>ROUND(I1326*H1326,2)</f>
        <v>0</v>
      </c>
      <c r="BL1326" s="25" t="s">
        <v>337</v>
      </c>
      <c r="BM1326" s="25" t="s">
        <v>1135</v>
      </c>
    </row>
    <row r="1327" spans="2:65" s="11" customFormat="1">
      <c r="B1327" s="189"/>
      <c r="D1327" s="215" t="s">
        <v>292</v>
      </c>
      <c r="E1327" s="216" t="s">
        <v>5</v>
      </c>
      <c r="F1327" s="217" t="s">
        <v>3873</v>
      </c>
      <c r="H1327" s="218">
        <v>136</v>
      </c>
      <c r="I1327" s="194"/>
      <c r="K1327" s="398"/>
      <c r="L1327" s="189"/>
      <c r="M1327" s="195"/>
      <c r="N1327" s="196"/>
      <c r="O1327" s="196"/>
      <c r="P1327" s="196"/>
      <c r="Q1327" s="196"/>
      <c r="R1327" s="196"/>
      <c r="S1327" s="196"/>
      <c r="T1327" s="197"/>
      <c r="AT1327" s="191" t="s">
        <v>292</v>
      </c>
      <c r="AU1327" s="191" t="s">
        <v>84</v>
      </c>
      <c r="AV1327" s="11" t="s">
        <v>84</v>
      </c>
      <c r="AW1327" s="11" t="s">
        <v>37</v>
      </c>
      <c r="AX1327" s="11" t="s">
        <v>82</v>
      </c>
      <c r="AY1327" s="191" t="s">
        <v>285</v>
      </c>
    </row>
    <row r="1328" spans="2:65" s="1" customFormat="1" ht="24">
      <c r="B1328" s="176"/>
      <c r="C1328" s="177" t="s">
        <v>3874</v>
      </c>
      <c r="D1328" s="177" t="s">
        <v>287</v>
      </c>
      <c r="E1328" s="178" t="s">
        <v>3875</v>
      </c>
      <c r="F1328" s="179" t="s">
        <v>3876</v>
      </c>
      <c r="G1328" s="180" t="s">
        <v>290</v>
      </c>
      <c r="H1328" s="181">
        <v>10.316000000000001</v>
      </c>
      <c r="I1328" s="182"/>
      <c r="J1328" s="183">
        <f>ROUND(I1328*H1328,2)</f>
        <v>0</v>
      </c>
      <c r="K1328" s="397" t="s">
        <v>5585</v>
      </c>
      <c r="L1328" s="42"/>
      <c r="M1328" s="184" t="s">
        <v>5</v>
      </c>
      <c r="N1328" s="185" t="s">
        <v>45</v>
      </c>
      <c r="O1328" s="43"/>
      <c r="P1328" s="186">
        <f>O1328*H1328</f>
        <v>0</v>
      </c>
      <c r="Q1328" s="186">
        <v>2.81E-3</v>
      </c>
      <c r="R1328" s="186">
        <f>Q1328*H1328</f>
        <v>2.8987960000000004E-2</v>
      </c>
      <c r="S1328" s="186">
        <v>0</v>
      </c>
      <c r="T1328" s="187">
        <f>S1328*H1328</f>
        <v>0</v>
      </c>
      <c r="AR1328" s="25" t="s">
        <v>337</v>
      </c>
      <c r="AT1328" s="25" t="s">
        <v>287</v>
      </c>
      <c r="AU1328" s="25" t="s">
        <v>84</v>
      </c>
      <c r="AY1328" s="25" t="s">
        <v>285</v>
      </c>
      <c r="BE1328" s="188">
        <f>IF(N1328="základní",J1328,0)</f>
        <v>0</v>
      </c>
      <c r="BF1328" s="188">
        <f>IF(N1328="snížená",J1328,0)</f>
        <v>0</v>
      </c>
      <c r="BG1328" s="188">
        <f>IF(N1328="zákl. přenesená",J1328,0)</f>
        <v>0</v>
      </c>
      <c r="BH1328" s="188">
        <f>IF(N1328="sníž. přenesená",J1328,0)</f>
        <v>0</v>
      </c>
      <c r="BI1328" s="188">
        <f>IF(N1328="nulová",J1328,0)</f>
        <v>0</v>
      </c>
      <c r="BJ1328" s="25" t="s">
        <v>82</v>
      </c>
      <c r="BK1328" s="188">
        <f>ROUND(I1328*H1328,2)</f>
        <v>0</v>
      </c>
      <c r="BL1328" s="25" t="s">
        <v>337</v>
      </c>
      <c r="BM1328" s="25" t="s">
        <v>3877</v>
      </c>
    </row>
    <row r="1329" spans="2:65" s="11" customFormat="1">
      <c r="B1329" s="189"/>
      <c r="D1329" s="215" t="s">
        <v>292</v>
      </c>
      <c r="E1329" s="216" t="s">
        <v>5</v>
      </c>
      <c r="F1329" s="217" t="s">
        <v>3878</v>
      </c>
      <c r="H1329" s="218">
        <v>10.316000000000001</v>
      </c>
      <c r="I1329" s="194"/>
      <c r="K1329" s="398"/>
      <c r="L1329" s="189"/>
      <c r="M1329" s="195"/>
      <c r="N1329" s="196"/>
      <c r="O1329" s="196"/>
      <c r="P1329" s="196"/>
      <c r="Q1329" s="196"/>
      <c r="R1329" s="196"/>
      <c r="S1329" s="196"/>
      <c r="T1329" s="197"/>
      <c r="AT1329" s="191" t="s">
        <v>292</v>
      </c>
      <c r="AU1329" s="191" t="s">
        <v>84</v>
      </c>
      <c r="AV1329" s="11" t="s">
        <v>84</v>
      </c>
      <c r="AW1329" s="11" t="s">
        <v>37</v>
      </c>
      <c r="AX1329" s="11" t="s">
        <v>82</v>
      </c>
      <c r="AY1329" s="191" t="s">
        <v>285</v>
      </c>
    </row>
    <row r="1330" spans="2:65" s="1" customFormat="1">
      <c r="B1330" s="176"/>
      <c r="C1330" s="177" t="s">
        <v>3879</v>
      </c>
      <c r="D1330" s="177" t="s">
        <v>287</v>
      </c>
      <c r="E1330" s="178" t="s">
        <v>3880</v>
      </c>
      <c r="F1330" s="179" t="s">
        <v>3881</v>
      </c>
      <c r="G1330" s="180" t="s">
        <v>494</v>
      </c>
      <c r="H1330" s="181">
        <v>1</v>
      </c>
      <c r="I1330" s="182"/>
      <c r="J1330" s="183">
        <f>ROUND(I1330*H1330,2)</f>
        <v>0</v>
      </c>
      <c r="K1330" s="403" t="s">
        <v>5584</v>
      </c>
      <c r="L1330" s="42"/>
      <c r="M1330" s="184" t="s">
        <v>5</v>
      </c>
      <c r="N1330" s="185" t="s">
        <v>45</v>
      </c>
      <c r="O1330" s="43"/>
      <c r="P1330" s="186">
        <f>O1330*H1330</f>
        <v>0</v>
      </c>
      <c r="Q1330" s="186">
        <v>0</v>
      </c>
      <c r="R1330" s="186">
        <f>Q1330*H1330</f>
        <v>0</v>
      </c>
      <c r="S1330" s="186">
        <v>0</v>
      </c>
      <c r="T1330" s="187">
        <f>S1330*H1330</f>
        <v>0</v>
      </c>
      <c r="AR1330" s="25" t="s">
        <v>337</v>
      </c>
      <c r="AT1330" s="25" t="s">
        <v>287</v>
      </c>
      <c r="AU1330" s="25" t="s">
        <v>84</v>
      </c>
      <c r="AY1330" s="25" t="s">
        <v>285</v>
      </c>
      <c r="BE1330" s="188">
        <f>IF(N1330="základní",J1330,0)</f>
        <v>0</v>
      </c>
      <c r="BF1330" s="188">
        <f>IF(N1330="snížená",J1330,0)</f>
        <v>0</v>
      </c>
      <c r="BG1330" s="188">
        <f>IF(N1330="zákl. přenesená",J1330,0)</f>
        <v>0</v>
      </c>
      <c r="BH1330" s="188">
        <f>IF(N1330="sníž. přenesená",J1330,0)</f>
        <v>0</v>
      </c>
      <c r="BI1330" s="188">
        <f>IF(N1330="nulová",J1330,0)</f>
        <v>0</v>
      </c>
      <c r="BJ1330" s="25" t="s">
        <v>82</v>
      </c>
      <c r="BK1330" s="188">
        <f>ROUND(I1330*H1330,2)</f>
        <v>0</v>
      </c>
      <c r="BL1330" s="25" t="s">
        <v>337</v>
      </c>
      <c r="BM1330" s="25" t="s">
        <v>1143</v>
      </c>
    </row>
    <row r="1331" spans="2:65" s="1" customFormat="1">
      <c r="B1331" s="176"/>
      <c r="C1331" s="177" t="s">
        <v>3882</v>
      </c>
      <c r="D1331" s="177" t="s">
        <v>287</v>
      </c>
      <c r="E1331" s="178" t="s">
        <v>3883</v>
      </c>
      <c r="F1331" s="179" t="s">
        <v>3884</v>
      </c>
      <c r="G1331" s="180" t="s">
        <v>328</v>
      </c>
      <c r="H1331" s="181">
        <v>12.1</v>
      </c>
      <c r="I1331" s="182"/>
      <c r="J1331" s="183">
        <f>ROUND(I1331*H1331,2)</f>
        <v>0</v>
      </c>
      <c r="K1331" s="403" t="s">
        <v>5584</v>
      </c>
      <c r="L1331" s="42"/>
      <c r="M1331" s="184" t="s">
        <v>5</v>
      </c>
      <c r="N1331" s="185" t="s">
        <v>45</v>
      </c>
      <c r="O1331" s="43"/>
      <c r="P1331" s="186">
        <f>O1331*H1331</f>
        <v>0</v>
      </c>
      <c r="Q1331" s="186">
        <v>0</v>
      </c>
      <c r="R1331" s="186">
        <f>Q1331*H1331</f>
        <v>0</v>
      </c>
      <c r="S1331" s="186">
        <v>0</v>
      </c>
      <c r="T1331" s="187">
        <f>S1331*H1331</f>
        <v>0</v>
      </c>
      <c r="AR1331" s="25" t="s">
        <v>337</v>
      </c>
      <c r="AT1331" s="25" t="s">
        <v>287</v>
      </c>
      <c r="AU1331" s="25" t="s">
        <v>84</v>
      </c>
      <c r="AY1331" s="25" t="s">
        <v>285</v>
      </c>
      <c r="BE1331" s="188">
        <f>IF(N1331="základní",J1331,0)</f>
        <v>0</v>
      </c>
      <c r="BF1331" s="188">
        <f>IF(N1331="snížená",J1331,0)</f>
        <v>0</v>
      </c>
      <c r="BG1331" s="188">
        <f>IF(N1331="zákl. přenesená",J1331,0)</f>
        <v>0</v>
      </c>
      <c r="BH1331" s="188">
        <f>IF(N1331="sníž. přenesená",J1331,0)</f>
        <v>0</v>
      </c>
      <c r="BI1331" s="188">
        <f>IF(N1331="nulová",J1331,0)</f>
        <v>0</v>
      </c>
      <c r="BJ1331" s="25" t="s">
        <v>82</v>
      </c>
      <c r="BK1331" s="188">
        <f>ROUND(I1331*H1331,2)</f>
        <v>0</v>
      </c>
      <c r="BL1331" s="25" t="s">
        <v>337</v>
      </c>
      <c r="BM1331" s="25" t="s">
        <v>1151</v>
      </c>
    </row>
    <row r="1332" spans="2:65" s="1" customFormat="1" ht="24">
      <c r="B1332" s="176"/>
      <c r="C1332" s="177" t="s">
        <v>3885</v>
      </c>
      <c r="D1332" s="177" t="s">
        <v>287</v>
      </c>
      <c r="E1332" s="178" t="s">
        <v>3886</v>
      </c>
      <c r="F1332" s="179" t="s">
        <v>3887</v>
      </c>
      <c r="G1332" s="180" t="s">
        <v>290</v>
      </c>
      <c r="H1332" s="181">
        <v>1.7989999999999999</v>
      </c>
      <c r="I1332" s="182"/>
      <c r="J1332" s="183">
        <f>ROUND(I1332*H1332,2)</f>
        <v>0</v>
      </c>
      <c r="K1332" s="403" t="s">
        <v>5584</v>
      </c>
      <c r="L1332" s="42"/>
      <c r="M1332" s="184" t="s">
        <v>5</v>
      </c>
      <c r="N1332" s="185" t="s">
        <v>45</v>
      </c>
      <c r="O1332" s="43"/>
      <c r="P1332" s="186">
        <f>O1332*H1332</f>
        <v>0</v>
      </c>
      <c r="Q1332" s="186">
        <v>0</v>
      </c>
      <c r="R1332" s="186">
        <f>Q1332*H1332</f>
        <v>0</v>
      </c>
      <c r="S1332" s="186">
        <v>0</v>
      </c>
      <c r="T1332" s="187">
        <f>S1332*H1332</f>
        <v>0</v>
      </c>
      <c r="AR1332" s="25" t="s">
        <v>337</v>
      </c>
      <c r="AT1332" s="25" t="s">
        <v>287</v>
      </c>
      <c r="AU1332" s="25" t="s">
        <v>84</v>
      </c>
      <c r="AY1332" s="25" t="s">
        <v>285</v>
      </c>
      <c r="BE1332" s="188">
        <f>IF(N1332="základní",J1332,0)</f>
        <v>0</v>
      </c>
      <c r="BF1332" s="188">
        <f>IF(N1332="snížená",J1332,0)</f>
        <v>0</v>
      </c>
      <c r="BG1332" s="188">
        <f>IF(N1332="zákl. přenesená",J1332,0)</f>
        <v>0</v>
      </c>
      <c r="BH1332" s="188">
        <f>IF(N1332="sníž. přenesená",J1332,0)</f>
        <v>0</v>
      </c>
      <c r="BI1332" s="188">
        <f>IF(N1332="nulová",J1332,0)</f>
        <v>0</v>
      </c>
      <c r="BJ1332" s="25" t="s">
        <v>82</v>
      </c>
      <c r="BK1332" s="188">
        <f>ROUND(I1332*H1332,2)</f>
        <v>0</v>
      </c>
      <c r="BL1332" s="25" t="s">
        <v>337</v>
      </c>
      <c r="BM1332" s="25" t="s">
        <v>1159</v>
      </c>
    </row>
    <row r="1333" spans="2:65" s="11" customFormat="1">
      <c r="B1333" s="189"/>
      <c r="D1333" s="190" t="s">
        <v>292</v>
      </c>
      <c r="E1333" s="191" t="s">
        <v>5</v>
      </c>
      <c r="F1333" s="192" t="s">
        <v>3888</v>
      </c>
      <c r="H1333" s="193">
        <v>4.2999999999999997E-2</v>
      </c>
      <c r="I1333" s="194"/>
      <c r="K1333" s="398"/>
      <c r="L1333" s="189"/>
      <c r="M1333" s="195"/>
      <c r="N1333" s="196"/>
      <c r="O1333" s="196"/>
      <c r="P1333" s="196"/>
      <c r="Q1333" s="196"/>
      <c r="R1333" s="196"/>
      <c r="S1333" s="196"/>
      <c r="T1333" s="197"/>
      <c r="AT1333" s="191" t="s">
        <v>292</v>
      </c>
      <c r="AU1333" s="191" t="s">
        <v>84</v>
      </c>
      <c r="AV1333" s="11" t="s">
        <v>84</v>
      </c>
      <c r="AW1333" s="11" t="s">
        <v>37</v>
      </c>
      <c r="AX1333" s="11" t="s">
        <v>74</v>
      </c>
      <c r="AY1333" s="191" t="s">
        <v>285</v>
      </c>
    </row>
    <row r="1334" spans="2:65" s="11" customFormat="1">
      <c r="B1334" s="189"/>
      <c r="D1334" s="190" t="s">
        <v>292</v>
      </c>
      <c r="E1334" s="191" t="s">
        <v>5</v>
      </c>
      <c r="F1334" s="192" t="s">
        <v>3889</v>
      </c>
      <c r="H1334" s="193">
        <v>6.0999999999999999E-2</v>
      </c>
      <c r="I1334" s="194"/>
      <c r="K1334" s="398"/>
      <c r="L1334" s="189"/>
      <c r="M1334" s="195"/>
      <c r="N1334" s="196"/>
      <c r="O1334" s="196"/>
      <c r="P1334" s="196"/>
      <c r="Q1334" s="196"/>
      <c r="R1334" s="196"/>
      <c r="S1334" s="196"/>
      <c r="T1334" s="197"/>
      <c r="AT1334" s="191" t="s">
        <v>292</v>
      </c>
      <c r="AU1334" s="191" t="s">
        <v>84</v>
      </c>
      <c r="AV1334" s="11" t="s">
        <v>84</v>
      </c>
      <c r="AW1334" s="11" t="s">
        <v>37</v>
      </c>
      <c r="AX1334" s="11" t="s">
        <v>74</v>
      </c>
      <c r="AY1334" s="191" t="s">
        <v>285</v>
      </c>
    </row>
    <row r="1335" spans="2:65" s="11" customFormat="1">
      <c r="B1335" s="189"/>
      <c r="D1335" s="190" t="s">
        <v>292</v>
      </c>
      <c r="E1335" s="191" t="s">
        <v>5</v>
      </c>
      <c r="F1335" s="192" t="s">
        <v>3890</v>
      </c>
      <c r="H1335" s="193">
        <v>0.13700000000000001</v>
      </c>
      <c r="I1335" s="194"/>
      <c r="K1335" s="398"/>
      <c r="L1335" s="189"/>
      <c r="M1335" s="195"/>
      <c r="N1335" s="196"/>
      <c r="O1335" s="196"/>
      <c r="P1335" s="196"/>
      <c r="Q1335" s="196"/>
      <c r="R1335" s="196"/>
      <c r="S1335" s="196"/>
      <c r="T1335" s="197"/>
      <c r="AT1335" s="191" t="s">
        <v>292</v>
      </c>
      <c r="AU1335" s="191" t="s">
        <v>84</v>
      </c>
      <c r="AV1335" s="11" t="s">
        <v>84</v>
      </c>
      <c r="AW1335" s="11" t="s">
        <v>37</v>
      </c>
      <c r="AX1335" s="11" t="s">
        <v>74</v>
      </c>
      <c r="AY1335" s="191" t="s">
        <v>285</v>
      </c>
    </row>
    <row r="1336" spans="2:65" s="11" customFormat="1">
      <c r="B1336" s="189"/>
      <c r="D1336" s="190" t="s">
        <v>292</v>
      </c>
      <c r="E1336" s="191" t="s">
        <v>5</v>
      </c>
      <c r="F1336" s="192" t="s">
        <v>3891</v>
      </c>
      <c r="H1336" s="193">
        <v>9.1999999999999998E-2</v>
      </c>
      <c r="I1336" s="194"/>
      <c r="K1336" s="398"/>
      <c r="L1336" s="189"/>
      <c r="M1336" s="195"/>
      <c r="N1336" s="196"/>
      <c r="O1336" s="196"/>
      <c r="P1336" s="196"/>
      <c r="Q1336" s="196"/>
      <c r="R1336" s="196"/>
      <c r="S1336" s="196"/>
      <c r="T1336" s="197"/>
      <c r="AT1336" s="191" t="s">
        <v>292</v>
      </c>
      <c r="AU1336" s="191" t="s">
        <v>84</v>
      </c>
      <c r="AV1336" s="11" t="s">
        <v>84</v>
      </c>
      <c r="AW1336" s="11" t="s">
        <v>37</v>
      </c>
      <c r="AX1336" s="11" t="s">
        <v>74</v>
      </c>
      <c r="AY1336" s="191" t="s">
        <v>285</v>
      </c>
    </row>
    <row r="1337" spans="2:65" s="11" customFormat="1">
      <c r="B1337" s="189"/>
      <c r="D1337" s="190" t="s">
        <v>292</v>
      </c>
      <c r="E1337" s="191" t="s">
        <v>5</v>
      </c>
      <c r="F1337" s="192" t="s">
        <v>3892</v>
      </c>
      <c r="H1337" s="193">
        <v>0.35399999999999998</v>
      </c>
      <c r="I1337" s="194"/>
      <c r="K1337" s="398"/>
      <c r="L1337" s="189"/>
      <c r="M1337" s="195"/>
      <c r="N1337" s="196"/>
      <c r="O1337" s="196"/>
      <c r="P1337" s="196"/>
      <c r="Q1337" s="196"/>
      <c r="R1337" s="196"/>
      <c r="S1337" s="196"/>
      <c r="T1337" s="197"/>
      <c r="AT1337" s="191" t="s">
        <v>292</v>
      </c>
      <c r="AU1337" s="191" t="s">
        <v>84</v>
      </c>
      <c r="AV1337" s="11" t="s">
        <v>84</v>
      </c>
      <c r="AW1337" s="11" t="s">
        <v>37</v>
      </c>
      <c r="AX1337" s="11" t="s">
        <v>74</v>
      </c>
      <c r="AY1337" s="191" t="s">
        <v>285</v>
      </c>
    </row>
    <row r="1338" spans="2:65" s="11" customFormat="1">
      <c r="B1338" s="189"/>
      <c r="D1338" s="190" t="s">
        <v>292</v>
      </c>
      <c r="E1338" s="191" t="s">
        <v>5</v>
      </c>
      <c r="F1338" s="192" t="s">
        <v>3893</v>
      </c>
      <c r="H1338" s="193">
        <v>0.436</v>
      </c>
      <c r="I1338" s="194"/>
      <c r="K1338" s="398"/>
      <c r="L1338" s="189"/>
      <c r="M1338" s="195"/>
      <c r="N1338" s="196"/>
      <c r="O1338" s="196"/>
      <c r="P1338" s="196"/>
      <c r="Q1338" s="196"/>
      <c r="R1338" s="196"/>
      <c r="S1338" s="196"/>
      <c r="T1338" s="197"/>
      <c r="AT1338" s="191" t="s">
        <v>292</v>
      </c>
      <c r="AU1338" s="191" t="s">
        <v>84</v>
      </c>
      <c r="AV1338" s="11" t="s">
        <v>84</v>
      </c>
      <c r="AW1338" s="11" t="s">
        <v>37</v>
      </c>
      <c r="AX1338" s="11" t="s">
        <v>74</v>
      </c>
      <c r="AY1338" s="191" t="s">
        <v>285</v>
      </c>
    </row>
    <row r="1339" spans="2:65" s="11" customFormat="1">
      <c r="B1339" s="189"/>
      <c r="D1339" s="190" t="s">
        <v>292</v>
      </c>
      <c r="E1339" s="191" t="s">
        <v>5</v>
      </c>
      <c r="F1339" s="192" t="s">
        <v>3894</v>
      </c>
      <c r="H1339" s="193">
        <v>0.67600000000000005</v>
      </c>
      <c r="I1339" s="194"/>
      <c r="K1339" s="398"/>
      <c r="L1339" s="189"/>
      <c r="M1339" s="195"/>
      <c r="N1339" s="196"/>
      <c r="O1339" s="196"/>
      <c r="P1339" s="196"/>
      <c r="Q1339" s="196"/>
      <c r="R1339" s="196"/>
      <c r="S1339" s="196"/>
      <c r="T1339" s="197"/>
      <c r="AT1339" s="191" t="s">
        <v>292</v>
      </c>
      <c r="AU1339" s="191" t="s">
        <v>84</v>
      </c>
      <c r="AV1339" s="11" t="s">
        <v>84</v>
      </c>
      <c r="AW1339" s="11" t="s">
        <v>37</v>
      </c>
      <c r="AX1339" s="11" t="s">
        <v>74</v>
      </c>
      <c r="AY1339" s="191" t="s">
        <v>285</v>
      </c>
    </row>
    <row r="1340" spans="2:65" s="13" customFormat="1">
      <c r="B1340" s="206"/>
      <c r="D1340" s="215" t="s">
        <v>292</v>
      </c>
      <c r="E1340" s="219" t="s">
        <v>5</v>
      </c>
      <c r="F1340" s="220" t="s">
        <v>310</v>
      </c>
      <c r="H1340" s="221">
        <v>1.7989999999999999</v>
      </c>
      <c r="I1340" s="210"/>
      <c r="K1340" s="400"/>
      <c r="L1340" s="206"/>
      <c r="M1340" s="211"/>
      <c r="N1340" s="212"/>
      <c r="O1340" s="212"/>
      <c r="P1340" s="212"/>
      <c r="Q1340" s="212"/>
      <c r="R1340" s="212"/>
      <c r="S1340" s="212"/>
      <c r="T1340" s="213"/>
      <c r="AT1340" s="214" t="s">
        <v>292</v>
      </c>
      <c r="AU1340" s="214" t="s">
        <v>84</v>
      </c>
      <c r="AV1340" s="13" t="s">
        <v>291</v>
      </c>
      <c r="AW1340" s="13" t="s">
        <v>37</v>
      </c>
      <c r="AX1340" s="13" t="s">
        <v>82</v>
      </c>
      <c r="AY1340" s="214" t="s">
        <v>285</v>
      </c>
    </row>
    <row r="1341" spans="2:65" s="1" customFormat="1" ht="24">
      <c r="B1341" s="176"/>
      <c r="C1341" s="177" t="s">
        <v>3895</v>
      </c>
      <c r="D1341" s="177" t="s">
        <v>287</v>
      </c>
      <c r="E1341" s="178" t="s">
        <v>3896</v>
      </c>
      <c r="F1341" s="179" t="s">
        <v>3897</v>
      </c>
      <c r="G1341" s="180" t="s">
        <v>290</v>
      </c>
      <c r="H1341" s="181">
        <v>19.594999999999999</v>
      </c>
      <c r="I1341" s="182"/>
      <c r="J1341" s="183">
        <f>ROUND(I1341*H1341,2)</f>
        <v>0</v>
      </c>
      <c r="K1341" s="403" t="s">
        <v>5584</v>
      </c>
      <c r="L1341" s="42"/>
      <c r="M1341" s="184" t="s">
        <v>5</v>
      </c>
      <c r="N1341" s="185" t="s">
        <v>45</v>
      </c>
      <c r="O1341" s="43"/>
      <c r="P1341" s="186">
        <f>O1341*H1341</f>
        <v>0</v>
      </c>
      <c r="Q1341" s="186">
        <v>0</v>
      </c>
      <c r="R1341" s="186">
        <f>Q1341*H1341</f>
        <v>0</v>
      </c>
      <c r="S1341" s="186">
        <v>0</v>
      </c>
      <c r="T1341" s="187">
        <f>S1341*H1341</f>
        <v>0</v>
      </c>
      <c r="AR1341" s="25" t="s">
        <v>337</v>
      </c>
      <c r="AT1341" s="25" t="s">
        <v>287</v>
      </c>
      <c r="AU1341" s="25" t="s">
        <v>84</v>
      </c>
      <c r="AY1341" s="25" t="s">
        <v>285</v>
      </c>
      <c r="BE1341" s="188">
        <f>IF(N1341="základní",J1341,0)</f>
        <v>0</v>
      </c>
      <c r="BF1341" s="188">
        <f>IF(N1341="snížená",J1341,0)</f>
        <v>0</v>
      </c>
      <c r="BG1341" s="188">
        <f>IF(N1341="zákl. přenesená",J1341,0)</f>
        <v>0</v>
      </c>
      <c r="BH1341" s="188">
        <f>IF(N1341="sníž. přenesená",J1341,0)</f>
        <v>0</v>
      </c>
      <c r="BI1341" s="188">
        <f>IF(N1341="nulová",J1341,0)</f>
        <v>0</v>
      </c>
      <c r="BJ1341" s="25" t="s">
        <v>82</v>
      </c>
      <c r="BK1341" s="188">
        <f>ROUND(I1341*H1341,2)</f>
        <v>0</v>
      </c>
      <c r="BL1341" s="25" t="s">
        <v>337</v>
      </c>
      <c r="BM1341" s="25" t="s">
        <v>1167</v>
      </c>
    </row>
    <row r="1342" spans="2:65" s="12" customFormat="1">
      <c r="B1342" s="198"/>
      <c r="D1342" s="190" t="s">
        <v>292</v>
      </c>
      <c r="E1342" s="199" t="s">
        <v>5</v>
      </c>
      <c r="F1342" s="200" t="s">
        <v>3898</v>
      </c>
      <c r="H1342" s="201" t="s">
        <v>5</v>
      </c>
      <c r="I1342" s="202"/>
      <c r="K1342" s="399"/>
      <c r="L1342" s="198"/>
      <c r="M1342" s="203"/>
      <c r="N1342" s="204"/>
      <c r="O1342" s="204"/>
      <c r="P1342" s="204"/>
      <c r="Q1342" s="204"/>
      <c r="R1342" s="204"/>
      <c r="S1342" s="204"/>
      <c r="T1342" s="205"/>
      <c r="AT1342" s="201" t="s">
        <v>292</v>
      </c>
      <c r="AU1342" s="201" t="s">
        <v>84</v>
      </c>
      <c r="AV1342" s="12" t="s">
        <v>82</v>
      </c>
      <c r="AW1342" s="12" t="s">
        <v>37</v>
      </c>
      <c r="AX1342" s="12" t="s">
        <v>74</v>
      </c>
      <c r="AY1342" s="201" t="s">
        <v>285</v>
      </c>
    </row>
    <row r="1343" spans="2:65" s="11" customFormat="1">
      <c r="B1343" s="189"/>
      <c r="D1343" s="190" t="s">
        <v>292</v>
      </c>
      <c r="E1343" s="191" t="s">
        <v>5</v>
      </c>
      <c r="F1343" s="192" t="s">
        <v>3899</v>
      </c>
      <c r="H1343" s="193">
        <v>0.51600000000000001</v>
      </c>
      <c r="I1343" s="194"/>
      <c r="K1343" s="398"/>
      <c r="L1343" s="189"/>
      <c r="M1343" s="195"/>
      <c r="N1343" s="196"/>
      <c r="O1343" s="196"/>
      <c r="P1343" s="196"/>
      <c r="Q1343" s="196"/>
      <c r="R1343" s="196"/>
      <c r="S1343" s="196"/>
      <c r="T1343" s="197"/>
      <c r="AT1343" s="191" t="s">
        <v>292</v>
      </c>
      <c r="AU1343" s="191" t="s">
        <v>84</v>
      </c>
      <c r="AV1343" s="11" t="s">
        <v>84</v>
      </c>
      <c r="AW1343" s="11" t="s">
        <v>37</v>
      </c>
      <c r="AX1343" s="11" t="s">
        <v>74</v>
      </c>
      <c r="AY1343" s="191" t="s">
        <v>285</v>
      </c>
    </row>
    <row r="1344" spans="2:65" s="11" customFormat="1">
      <c r="B1344" s="189"/>
      <c r="D1344" s="190" t="s">
        <v>292</v>
      </c>
      <c r="E1344" s="191" t="s">
        <v>5</v>
      </c>
      <c r="F1344" s="192" t="s">
        <v>3900</v>
      </c>
      <c r="H1344" s="193">
        <v>0.69699999999999995</v>
      </c>
      <c r="I1344" s="194"/>
      <c r="K1344" s="398"/>
      <c r="L1344" s="189"/>
      <c r="M1344" s="195"/>
      <c r="N1344" s="196"/>
      <c r="O1344" s="196"/>
      <c r="P1344" s="196"/>
      <c r="Q1344" s="196"/>
      <c r="R1344" s="196"/>
      <c r="S1344" s="196"/>
      <c r="T1344" s="197"/>
      <c r="AT1344" s="191" t="s">
        <v>292</v>
      </c>
      <c r="AU1344" s="191" t="s">
        <v>84</v>
      </c>
      <c r="AV1344" s="11" t="s">
        <v>84</v>
      </c>
      <c r="AW1344" s="11" t="s">
        <v>37</v>
      </c>
      <c r="AX1344" s="11" t="s">
        <v>74</v>
      </c>
      <c r="AY1344" s="191" t="s">
        <v>285</v>
      </c>
    </row>
    <row r="1345" spans="2:51" s="12" customFormat="1">
      <c r="B1345" s="198"/>
      <c r="D1345" s="190" t="s">
        <v>292</v>
      </c>
      <c r="E1345" s="199" t="s">
        <v>5</v>
      </c>
      <c r="F1345" s="200" t="s">
        <v>3901</v>
      </c>
      <c r="H1345" s="201" t="s">
        <v>5</v>
      </c>
      <c r="I1345" s="202"/>
      <c r="K1345" s="399"/>
      <c r="L1345" s="198"/>
      <c r="M1345" s="203"/>
      <c r="N1345" s="204"/>
      <c r="O1345" s="204"/>
      <c r="P1345" s="204"/>
      <c r="Q1345" s="204"/>
      <c r="R1345" s="204"/>
      <c r="S1345" s="204"/>
      <c r="T1345" s="205"/>
      <c r="AT1345" s="201" t="s">
        <v>292</v>
      </c>
      <c r="AU1345" s="201" t="s">
        <v>84</v>
      </c>
      <c r="AV1345" s="12" t="s">
        <v>82</v>
      </c>
      <c r="AW1345" s="12" t="s">
        <v>37</v>
      </c>
      <c r="AX1345" s="12" t="s">
        <v>74</v>
      </c>
      <c r="AY1345" s="201" t="s">
        <v>285</v>
      </c>
    </row>
    <row r="1346" spans="2:51" s="12" customFormat="1">
      <c r="B1346" s="198"/>
      <c r="D1346" s="190" t="s">
        <v>292</v>
      </c>
      <c r="E1346" s="199" t="s">
        <v>5</v>
      </c>
      <c r="F1346" s="200" t="s">
        <v>3902</v>
      </c>
      <c r="H1346" s="201" t="s">
        <v>5</v>
      </c>
      <c r="I1346" s="202"/>
      <c r="K1346" s="399"/>
      <c r="L1346" s="198"/>
      <c r="M1346" s="203"/>
      <c r="N1346" s="204"/>
      <c r="O1346" s="204"/>
      <c r="P1346" s="204"/>
      <c r="Q1346" s="204"/>
      <c r="R1346" s="204"/>
      <c r="S1346" s="204"/>
      <c r="T1346" s="205"/>
      <c r="AT1346" s="201" t="s">
        <v>292</v>
      </c>
      <c r="AU1346" s="201" t="s">
        <v>84</v>
      </c>
      <c r="AV1346" s="12" t="s">
        <v>82</v>
      </c>
      <c r="AW1346" s="12" t="s">
        <v>37</v>
      </c>
      <c r="AX1346" s="12" t="s">
        <v>74</v>
      </c>
      <c r="AY1346" s="201" t="s">
        <v>285</v>
      </c>
    </row>
    <row r="1347" spans="2:51" s="11" customFormat="1">
      <c r="B1347" s="189"/>
      <c r="D1347" s="190" t="s">
        <v>292</v>
      </c>
      <c r="E1347" s="191" t="s">
        <v>5</v>
      </c>
      <c r="F1347" s="192" t="s">
        <v>3903</v>
      </c>
      <c r="H1347" s="193">
        <v>7.2350000000000003</v>
      </c>
      <c r="I1347" s="194"/>
      <c r="K1347" s="398"/>
      <c r="L1347" s="189"/>
      <c r="M1347" s="195"/>
      <c r="N1347" s="196"/>
      <c r="O1347" s="196"/>
      <c r="P1347" s="196"/>
      <c r="Q1347" s="196"/>
      <c r="R1347" s="196"/>
      <c r="S1347" s="196"/>
      <c r="T1347" s="197"/>
      <c r="AT1347" s="191" t="s">
        <v>292</v>
      </c>
      <c r="AU1347" s="191" t="s">
        <v>84</v>
      </c>
      <c r="AV1347" s="11" t="s">
        <v>84</v>
      </c>
      <c r="AW1347" s="11" t="s">
        <v>37</v>
      </c>
      <c r="AX1347" s="11" t="s">
        <v>74</v>
      </c>
      <c r="AY1347" s="191" t="s">
        <v>285</v>
      </c>
    </row>
    <row r="1348" spans="2:51" s="14" customFormat="1">
      <c r="B1348" s="222"/>
      <c r="D1348" s="190" t="s">
        <v>292</v>
      </c>
      <c r="E1348" s="223" t="s">
        <v>5</v>
      </c>
      <c r="F1348" s="224" t="s">
        <v>416</v>
      </c>
      <c r="H1348" s="225">
        <v>8.4480000000000004</v>
      </c>
      <c r="I1348" s="226"/>
      <c r="K1348" s="406"/>
      <c r="L1348" s="222"/>
      <c r="M1348" s="227"/>
      <c r="N1348" s="228"/>
      <c r="O1348" s="228"/>
      <c r="P1348" s="228"/>
      <c r="Q1348" s="228"/>
      <c r="R1348" s="228"/>
      <c r="S1348" s="228"/>
      <c r="T1348" s="229"/>
      <c r="AT1348" s="223" t="s">
        <v>292</v>
      </c>
      <c r="AU1348" s="223" t="s">
        <v>84</v>
      </c>
      <c r="AV1348" s="14" t="s">
        <v>142</v>
      </c>
      <c r="AW1348" s="14" t="s">
        <v>37</v>
      </c>
      <c r="AX1348" s="14" t="s">
        <v>74</v>
      </c>
      <c r="AY1348" s="223" t="s">
        <v>285</v>
      </c>
    </row>
    <row r="1349" spans="2:51" s="12" customFormat="1">
      <c r="B1349" s="198"/>
      <c r="D1349" s="190" t="s">
        <v>292</v>
      </c>
      <c r="E1349" s="199" t="s">
        <v>5</v>
      </c>
      <c r="F1349" s="200" t="s">
        <v>3904</v>
      </c>
      <c r="H1349" s="201" t="s">
        <v>5</v>
      </c>
      <c r="I1349" s="202"/>
      <c r="K1349" s="399"/>
      <c r="L1349" s="198"/>
      <c r="M1349" s="203"/>
      <c r="N1349" s="204"/>
      <c r="O1349" s="204"/>
      <c r="P1349" s="204"/>
      <c r="Q1349" s="204"/>
      <c r="R1349" s="204"/>
      <c r="S1349" s="204"/>
      <c r="T1349" s="205"/>
      <c r="AT1349" s="201" t="s">
        <v>292</v>
      </c>
      <c r="AU1349" s="201" t="s">
        <v>84</v>
      </c>
      <c r="AV1349" s="12" t="s">
        <v>82</v>
      </c>
      <c r="AW1349" s="12" t="s">
        <v>37</v>
      </c>
      <c r="AX1349" s="12" t="s">
        <v>74</v>
      </c>
      <c r="AY1349" s="201" t="s">
        <v>285</v>
      </c>
    </row>
    <row r="1350" spans="2:51" s="11" customFormat="1">
      <c r="B1350" s="189"/>
      <c r="D1350" s="190" t="s">
        <v>292</v>
      </c>
      <c r="E1350" s="191" t="s">
        <v>5</v>
      </c>
      <c r="F1350" s="192" t="s">
        <v>3905</v>
      </c>
      <c r="H1350" s="193">
        <v>0.34100000000000003</v>
      </c>
      <c r="I1350" s="194"/>
      <c r="K1350" s="398"/>
      <c r="L1350" s="189"/>
      <c r="M1350" s="195"/>
      <c r="N1350" s="196"/>
      <c r="O1350" s="196"/>
      <c r="P1350" s="196"/>
      <c r="Q1350" s="196"/>
      <c r="R1350" s="196"/>
      <c r="S1350" s="196"/>
      <c r="T1350" s="197"/>
      <c r="AT1350" s="191" t="s">
        <v>292</v>
      </c>
      <c r="AU1350" s="191" t="s">
        <v>84</v>
      </c>
      <c r="AV1350" s="11" t="s">
        <v>84</v>
      </c>
      <c r="AW1350" s="11" t="s">
        <v>37</v>
      </c>
      <c r="AX1350" s="11" t="s">
        <v>74</v>
      </c>
      <c r="AY1350" s="191" t="s">
        <v>285</v>
      </c>
    </row>
    <row r="1351" spans="2:51" s="11" customFormat="1">
      <c r="B1351" s="189"/>
      <c r="D1351" s="190" t="s">
        <v>292</v>
      </c>
      <c r="E1351" s="191" t="s">
        <v>5</v>
      </c>
      <c r="F1351" s="192" t="s">
        <v>3906</v>
      </c>
      <c r="H1351" s="193">
        <v>0.27500000000000002</v>
      </c>
      <c r="I1351" s="194"/>
      <c r="K1351" s="398"/>
      <c r="L1351" s="189"/>
      <c r="M1351" s="195"/>
      <c r="N1351" s="196"/>
      <c r="O1351" s="196"/>
      <c r="P1351" s="196"/>
      <c r="Q1351" s="196"/>
      <c r="R1351" s="196"/>
      <c r="S1351" s="196"/>
      <c r="T1351" s="197"/>
      <c r="AT1351" s="191" t="s">
        <v>292</v>
      </c>
      <c r="AU1351" s="191" t="s">
        <v>84</v>
      </c>
      <c r="AV1351" s="11" t="s">
        <v>84</v>
      </c>
      <c r="AW1351" s="11" t="s">
        <v>37</v>
      </c>
      <c r="AX1351" s="11" t="s">
        <v>74</v>
      </c>
      <c r="AY1351" s="191" t="s">
        <v>285</v>
      </c>
    </row>
    <row r="1352" spans="2:51" s="11" customFormat="1">
      <c r="B1352" s="189"/>
      <c r="D1352" s="190" t="s">
        <v>292</v>
      </c>
      <c r="E1352" s="191" t="s">
        <v>5</v>
      </c>
      <c r="F1352" s="192" t="s">
        <v>3907</v>
      </c>
      <c r="H1352" s="193">
        <v>0.81399999999999995</v>
      </c>
      <c r="I1352" s="194"/>
      <c r="K1352" s="398"/>
      <c r="L1352" s="189"/>
      <c r="M1352" s="195"/>
      <c r="N1352" s="196"/>
      <c r="O1352" s="196"/>
      <c r="P1352" s="196"/>
      <c r="Q1352" s="196"/>
      <c r="R1352" s="196"/>
      <c r="S1352" s="196"/>
      <c r="T1352" s="197"/>
      <c r="AT1352" s="191" t="s">
        <v>292</v>
      </c>
      <c r="AU1352" s="191" t="s">
        <v>84</v>
      </c>
      <c r="AV1352" s="11" t="s">
        <v>84</v>
      </c>
      <c r="AW1352" s="11" t="s">
        <v>37</v>
      </c>
      <c r="AX1352" s="11" t="s">
        <v>74</v>
      </c>
      <c r="AY1352" s="191" t="s">
        <v>285</v>
      </c>
    </row>
    <row r="1353" spans="2:51" s="11" customFormat="1">
      <c r="B1353" s="189"/>
      <c r="D1353" s="190" t="s">
        <v>292</v>
      </c>
      <c r="E1353" s="191" t="s">
        <v>5</v>
      </c>
      <c r="F1353" s="192" t="s">
        <v>3908</v>
      </c>
      <c r="H1353" s="193">
        <v>8.7999999999999995E-2</v>
      </c>
      <c r="I1353" s="194"/>
      <c r="K1353" s="398"/>
      <c r="L1353" s="189"/>
      <c r="M1353" s="195"/>
      <c r="N1353" s="196"/>
      <c r="O1353" s="196"/>
      <c r="P1353" s="196"/>
      <c r="Q1353" s="196"/>
      <c r="R1353" s="196"/>
      <c r="S1353" s="196"/>
      <c r="T1353" s="197"/>
      <c r="AT1353" s="191" t="s">
        <v>292</v>
      </c>
      <c r="AU1353" s="191" t="s">
        <v>84</v>
      </c>
      <c r="AV1353" s="11" t="s">
        <v>84</v>
      </c>
      <c r="AW1353" s="11" t="s">
        <v>37</v>
      </c>
      <c r="AX1353" s="11" t="s">
        <v>74</v>
      </c>
      <c r="AY1353" s="191" t="s">
        <v>285</v>
      </c>
    </row>
    <row r="1354" spans="2:51" s="11" customFormat="1">
      <c r="B1354" s="189"/>
      <c r="D1354" s="190" t="s">
        <v>292</v>
      </c>
      <c r="E1354" s="191" t="s">
        <v>5</v>
      </c>
      <c r="F1354" s="192" t="s">
        <v>3909</v>
      </c>
      <c r="H1354" s="193">
        <v>3.4319999999999999</v>
      </c>
      <c r="I1354" s="194"/>
      <c r="K1354" s="398"/>
      <c r="L1354" s="189"/>
      <c r="M1354" s="195"/>
      <c r="N1354" s="196"/>
      <c r="O1354" s="196"/>
      <c r="P1354" s="196"/>
      <c r="Q1354" s="196"/>
      <c r="R1354" s="196"/>
      <c r="S1354" s="196"/>
      <c r="T1354" s="197"/>
      <c r="AT1354" s="191" t="s">
        <v>292</v>
      </c>
      <c r="AU1354" s="191" t="s">
        <v>84</v>
      </c>
      <c r="AV1354" s="11" t="s">
        <v>84</v>
      </c>
      <c r="AW1354" s="11" t="s">
        <v>37</v>
      </c>
      <c r="AX1354" s="11" t="s">
        <v>74</v>
      </c>
      <c r="AY1354" s="191" t="s">
        <v>285</v>
      </c>
    </row>
    <row r="1355" spans="2:51" s="11" customFormat="1">
      <c r="B1355" s="189"/>
      <c r="D1355" s="190" t="s">
        <v>292</v>
      </c>
      <c r="E1355" s="191" t="s">
        <v>5</v>
      </c>
      <c r="F1355" s="192" t="s">
        <v>3910</v>
      </c>
      <c r="H1355" s="193">
        <v>0.44</v>
      </c>
      <c r="I1355" s="194"/>
      <c r="K1355" s="398"/>
      <c r="L1355" s="189"/>
      <c r="M1355" s="195"/>
      <c r="N1355" s="196"/>
      <c r="O1355" s="196"/>
      <c r="P1355" s="196"/>
      <c r="Q1355" s="196"/>
      <c r="R1355" s="196"/>
      <c r="S1355" s="196"/>
      <c r="T1355" s="197"/>
      <c r="AT1355" s="191" t="s">
        <v>292</v>
      </c>
      <c r="AU1355" s="191" t="s">
        <v>84</v>
      </c>
      <c r="AV1355" s="11" t="s">
        <v>84</v>
      </c>
      <c r="AW1355" s="11" t="s">
        <v>37</v>
      </c>
      <c r="AX1355" s="11" t="s">
        <v>74</v>
      </c>
      <c r="AY1355" s="191" t="s">
        <v>285</v>
      </c>
    </row>
    <row r="1356" spans="2:51" s="11" customFormat="1">
      <c r="B1356" s="189"/>
      <c r="D1356" s="190" t="s">
        <v>292</v>
      </c>
      <c r="E1356" s="191" t="s">
        <v>5</v>
      </c>
      <c r="F1356" s="192" t="s">
        <v>3911</v>
      </c>
      <c r="H1356" s="193">
        <v>0.33</v>
      </c>
      <c r="I1356" s="194"/>
      <c r="K1356" s="398"/>
      <c r="L1356" s="189"/>
      <c r="M1356" s="195"/>
      <c r="N1356" s="196"/>
      <c r="O1356" s="196"/>
      <c r="P1356" s="196"/>
      <c r="Q1356" s="196"/>
      <c r="R1356" s="196"/>
      <c r="S1356" s="196"/>
      <c r="T1356" s="197"/>
      <c r="AT1356" s="191" t="s">
        <v>292</v>
      </c>
      <c r="AU1356" s="191" t="s">
        <v>84</v>
      </c>
      <c r="AV1356" s="11" t="s">
        <v>84</v>
      </c>
      <c r="AW1356" s="11" t="s">
        <v>37</v>
      </c>
      <c r="AX1356" s="11" t="s">
        <v>74</v>
      </c>
      <c r="AY1356" s="191" t="s">
        <v>285</v>
      </c>
    </row>
    <row r="1357" spans="2:51" s="11" customFormat="1">
      <c r="B1357" s="189"/>
      <c r="D1357" s="190" t="s">
        <v>292</v>
      </c>
      <c r="E1357" s="191" t="s">
        <v>5</v>
      </c>
      <c r="F1357" s="192" t="s">
        <v>3912</v>
      </c>
      <c r="H1357" s="193">
        <v>0.24199999999999999</v>
      </c>
      <c r="I1357" s="194"/>
      <c r="K1357" s="398"/>
      <c r="L1357" s="189"/>
      <c r="M1357" s="195"/>
      <c r="N1357" s="196"/>
      <c r="O1357" s="196"/>
      <c r="P1357" s="196"/>
      <c r="Q1357" s="196"/>
      <c r="R1357" s="196"/>
      <c r="S1357" s="196"/>
      <c r="T1357" s="197"/>
      <c r="AT1357" s="191" t="s">
        <v>292</v>
      </c>
      <c r="AU1357" s="191" t="s">
        <v>84</v>
      </c>
      <c r="AV1357" s="11" t="s">
        <v>84</v>
      </c>
      <c r="AW1357" s="11" t="s">
        <v>37</v>
      </c>
      <c r="AX1357" s="11" t="s">
        <v>74</v>
      </c>
      <c r="AY1357" s="191" t="s">
        <v>285</v>
      </c>
    </row>
    <row r="1358" spans="2:51" s="11" customFormat="1">
      <c r="B1358" s="189"/>
      <c r="D1358" s="190" t="s">
        <v>292</v>
      </c>
      <c r="E1358" s="191" t="s">
        <v>5</v>
      </c>
      <c r="F1358" s="192" t="s">
        <v>3913</v>
      </c>
      <c r="H1358" s="193">
        <v>1.02</v>
      </c>
      <c r="I1358" s="194"/>
      <c r="K1358" s="398"/>
      <c r="L1358" s="189"/>
      <c r="M1358" s="195"/>
      <c r="N1358" s="196"/>
      <c r="O1358" s="196"/>
      <c r="P1358" s="196"/>
      <c r="Q1358" s="196"/>
      <c r="R1358" s="196"/>
      <c r="S1358" s="196"/>
      <c r="T1358" s="197"/>
      <c r="AT1358" s="191" t="s">
        <v>292</v>
      </c>
      <c r="AU1358" s="191" t="s">
        <v>84</v>
      </c>
      <c r="AV1358" s="11" t="s">
        <v>84</v>
      </c>
      <c r="AW1358" s="11" t="s">
        <v>37</v>
      </c>
      <c r="AX1358" s="11" t="s">
        <v>74</v>
      </c>
      <c r="AY1358" s="191" t="s">
        <v>285</v>
      </c>
    </row>
    <row r="1359" spans="2:51" s="11" customFormat="1">
      <c r="B1359" s="189"/>
      <c r="D1359" s="190" t="s">
        <v>292</v>
      </c>
      <c r="E1359" s="191" t="s">
        <v>5</v>
      </c>
      <c r="F1359" s="192" t="s">
        <v>3914</v>
      </c>
      <c r="H1359" s="193">
        <v>8.8999999999999996E-2</v>
      </c>
      <c r="I1359" s="194"/>
      <c r="K1359" s="398"/>
      <c r="L1359" s="189"/>
      <c r="M1359" s="195"/>
      <c r="N1359" s="196"/>
      <c r="O1359" s="196"/>
      <c r="P1359" s="196"/>
      <c r="Q1359" s="196"/>
      <c r="R1359" s="196"/>
      <c r="S1359" s="196"/>
      <c r="T1359" s="197"/>
      <c r="AT1359" s="191" t="s">
        <v>292</v>
      </c>
      <c r="AU1359" s="191" t="s">
        <v>84</v>
      </c>
      <c r="AV1359" s="11" t="s">
        <v>84</v>
      </c>
      <c r="AW1359" s="11" t="s">
        <v>37</v>
      </c>
      <c r="AX1359" s="11" t="s">
        <v>74</v>
      </c>
      <c r="AY1359" s="191" t="s">
        <v>285</v>
      </c>
    </row>
    <row r="1360" spans="2:51" s="11" customFormat="1">
      <c r="B1360" s="189"/>
      <c r="D1360" s="190" t="s">
        <v>292</v>
      </c>
      <c r="E1360" s="191" t="s">
        <v>5</v>
      </c>
      <c r="F1360" s="192" t="s">
        <v>3915</v>
      </c>
      <c r="H1360" s="193">
        <v>0.24199999999999999</v>
      </c>
      <c r="I1360" s="194"/>
      <c r="K1360" s="398"/>
      <c r="L1360" s="189"/>
      <c r="M1360" s="195"/>
      <c r="N1360" s="196"/>
      <c r="O1360" s="196"/>
      <c r="P1360" s="196"/>
      <c r="Q1360" s="196"/>
      <c r="R1360" s="196"/>
      <c r="S1360" s="196"/>
      <c r="T1360" s="197"/>
      <c r="AT1360" s="191" t="s">
        <v>292</v>
      </c>
      <c r="AU1360" s="191" t="s">
        <v>84</v>
      </c>
      <c r="AV1360" s="11" t="s">
        <v>84</v>
      </c>
      <c r="AW1360" s="11" t="s">
        <v>37</v>
      </c>
      <c r="AX1360" s="11" t="s">
        <v>74</v>
      </c>
      <c r="AY1360" s="191" t="s">
        <v>285</v>
      </c>
    </row>
    <row r="1361" spans="2:65" s="11" customFormat="1">
      <c r="B1361" s="189"/>
      <c r="D1361" s="190" t="s">
        <v>292</v>
      </c>
      <c r="E1361" s="191" t="s">
        <v>5</v>
      </c>
      <c r="F1361" s="192" t="s">
        <v>3916</v>
      </c>
      <c r="H1361" s="193">
        <v>0.23699999999999999</v>
      </c>
      <c r="I1361" s="194"/>
      <c r="K1361" s="398"/>
      <c r="L1361" s="189"/>
      <c r="M1361" s="195"/>
      <c r="N1361" s="196"/>
      <c r="O1361" s="196"/>
      <c r="P1361" s="196"/>
      <c r="Q1361" s="196"/>
      <c r="R1361" s="196"/>
      <c r="S1361" s="196"/>
      <c r="T1361" s="197"/>
      <c r="AT1361" s="191" t="s">
        <v>292</v>
      </c>
      <c r="AU1361" s="191" t="s">
        <v>84</v>
      </c>
      <c r="AV1361" s="11" t="s">
        <v>84</v>
      </c>
      <c r="AW1361" s="11" t="s">
        <v>37</v>
      </c>
      <c r="AX1361" s="11" t="s">
        <v>74</v>
      </c>
      <c r="AY1361" s="191" t="s">
        <v>285</v>
      </c>
    </row>
    <row r="1362" spans="2:65" s="11" customFormat="1">
      <c r="B1362" s="189"/>
      <c r="D1362" s="190" t="s">
        <v>292</v>
      </c>
      <c r="E1362" s="191" t="s">
        <v>5</v>
      </c>
      <c r="F1362" s="192" t="s">
        <v>3917</v>
      </c>
      <c r="H1362" s="193">
        <v>8.7999999999999995E-2</v>
      </c>
      <c r="I1362" s="194"/>
      <c r="K1362" s="398"/>
      <c r="L1362" s="189"/>
      <c r="M1362" s="195"/>
      <c r="N1362" s="196"/>
      <c r="O1362" s="196"/>
      <c r="P1362" s="196"/>
      <c r="Q1362" s="196"/>
      <c r="R1362" s="196"/>
      <c r="S1362" s="196"/>
      <c r="T1362" s="197"/>
      <c r="AT1362" s="191" t="s">
        <v>292</v>
      </c>
      <c r="AU1362" s="191" t="s">
        <v>84</v>
      </c>
      <c r="AV1362" s="11" t="s">
        <v>84</v>
      </c>
      <c r="AW1362" s="11" t="s">
        <v>37</v>
      </c>
      <c r="AX1362" s="11" t="s">
        <v>74</v>
      </c>
      <c r="AY1362" s="191" t="s">
        <v>285</v>
      </c>
    </row>
    <row r="1363" spans="2:65" s="11" customFormat="1">
      <c r="B1363" s="189"/>
      <c r="D1363" s="190" t="s">
        <v>292</v>
      </c>
      <c r="E1363" s="191" t="s">
        <v>5</v>
      </c>
      <c r="F1363" s="192" t="s">
        <v>3918</v>
      </c>
      <c r="H1363" s="193">
        <v>0.44</v>
      </c>
      <c r="I1363" s="194"/>
      <c r="K1363" s="398"/>
      <c r="L1363" s="189"/>
      <c r="M1363" s="195"/>
      <c r="N1363" s="196"/>
      <c r="O1363" s="196"/>
      <c r="P1363" s="196"/>
      <c r="Q1363" s="196"/>
      <c r="R1363" s="196"/>
      <c r="S1363" s="196"/>
      <c r="T1363" s="197"/>
      <c r="AT1363" s="191" t="s">
        <v>292</v>
      </c>
      <c r="AU1363" s="191" t="s">
        <v>84</v>
      </c>
      <c r="AV1363" s="11" t="s">
        <v>84</v>
      </c>
      <c r="AW1363" s="11" t="s">
        <v>37</v>
      </c>
      <c r="AX1363" s="11" t="s">
        <v>74</v>
      </c>
      <c r="AY1363" s="191" t="s">
        <v>285</v>
      </c>
    </row>
    <row r="1364" spans="2:65" s="11" customFormat="1">
      <c r="B1364" s="189"/>
      <c r="D1364" s="190" t="s">
        <v>292</v>
      </c>
      <c r="E1364" s="191" t="s">
        <v>5</v>
      </c>
      <c r="F1364" s="192" t="s">
        <v>3919</v>
      </c>
      <c r="H1364" s="193">
        <v>0.19800000000000001</v>
      </c>
      <c r="I1364" s="194"/>
      <c r="K1364" s="398"/>
      <c r="L1364" s="189"/>
      <c r="M1364" s="195"/>
      <c r="N1364" s="196"/>
      <c r="O1364" s="196"/>
      <c r="P1364" s="196"/>
      <c r="Q1364" s="196"/>
      <c r="R1364" s="196"/>
      <c r="S1364" s="196"/>
      <c r="T1364" s="197"/>
      <c r="AT1364" s="191" t="s">
        <v>292</v>
      </c>
      <c r="AU1364" s="191" t="s">
        <v>84</v>
      </c>
      <c r="AV1364" s="11" t="s">
        <v>84</v>
      </c>
      <c r="AW1364" s="11" t="s">
        <v>37</v>
      </c>
      <c r="AX1364" s="11" t="s">
        <v>74</v>
      </c>
      <c r="AY1364" s="191" t="s">
        <v>285</v>
      </c>
    </row>
    <row r="1365" spans="2:65" s="11" customFormat="1">
      <c r="B1365" s="189"/>
      <c r="D1365" s="190" t="s">
        <v>292</v>
      </c>
      <c r="E1365" s="191" t="s">
        <v>5</v>
      </c>
      <c r="F1365" s="192" t="s">
        <v>3920</v>
      </c>
      <c r="H1365" s="193">
        <v>2.0680000000000001</v>
      </c>
      <c r="I1365" s="194"/>
      <c r="K1365" s="398"/>
      <c r="L1365" s="189"/>
      <c r="M1365" s="195"/>
      <c r="N1365" s="196"/>
      <c r="O1365" s="196"/>
      <c r="P1365" s="196"/>
      <c r="Q1365" s="196"/>
      <c r="R1365" s="196"/>
      <c r="S1365" s="196"/>
      <c r="T1365" s="197"/>
      <c r="AT1365" s="191" t="s">
        <v>292</v>
      </c>
      <c r="AU1365" s="191" t="s">
        <v>84</v>
      </c>
      <c r="AV1365" s="11" t="s">
        <v>84</v>
      </c>
      <c r="AW1365" s="11" t="s">
        <v>37</v>
      </c>
      <c r="AX1365" s="11" t="s">
        <v>74</v>
      </c>
      <c r="AY1365" s="191" t="s">
        <v>285</v>
      </c>
    </row>
    <row r="1366" spans="2:65" s="11" customFormat="1">
      <c r="B1366" s="189"/>
      <c r="D1366" s="190" t="s">
        <v>292</v>
      </c>
      <c r="E1366" s="191" t="s">
        <v>5</v>
      </c>
      <c r="F1366" s="192" t="s">
        <v>3921</v>
      </c>
      <c r="H1366" s="193">
        <v>4.3999999999999997E-2</v>
      </c>
      <c r="I1366" s="194"/>
      <c r="K1366" s="398"/>
      <c r="L1366" s="189"/>
      <c r="M1366" s="195"/>
      <c r="N1366" s="196"/>
      <c r="O1366" s="196"/>
      <c r="P1366" s="196"/>
      <c r="Q1366" s="196"/>
      <c r="R1366" s="196"/>
      <c r="S1366" s="196"/>
      <c r="T1366" s="197"/>
      <c r="AT1366" s="191" t="s">
        <v>292</v>
      </c>
      <c r="AU1366" s="191" t="s">
        <v>84</v>
      </c>
      <c r="AV1366" s="11" t="s">
        <v>84</v>
      </c>
      <c r="AW1366" s="11" t="s">
        <v>37</v>
      </c>
      <c r="AX1366" s="11" t="s">
        <v>74</v>
      </c>
      <c r="AY1366" s="191" t="s">
        <v>285</v>
      </c>
    </row>
    <row r="1367" spans="2:65" s="11" customFormat="1">
      <c r="B1367" s="189"/>
      <c r="D1367" s="190" t="s">
        <v>292</v>
      </c>
      <c r="E1367" s="191" t="s">
        <v>5</v>
      </c>
      <c r="F1367" s="192" t="s">
        <v>3922</v>
      </c>
      <c r="H1367" s="193">
        <v>0.46200000000000002</v>
      </c>
      <c r="I1367" s="194"/>
      <c r="K1367" s="398"/>
      <c r="L1367" s="189"/>
      <c r="M1367" s="195"/>
      <c r="N1367" s="196"/>
      <c r="O1367" s="196"/>
      <c r="P1367" s="196"/>
      <c r="Q1367" s="196"/>
      <c r="R1367" s="196"/>
      <c r="S1367" s="196"/>
      <c r="T1367" s="197"/>
      <c r="AT1367" s="191" t="s">
        <v>292</v>
      </c>
      <c r="AU1367" s="191" t="s">
        <v>84</v>
      </c>
      <c r="AV1367" s="11" t="s">
        <v>84</v>
      </c>
      <c r="AW1367" s="11" t="s">
        <v>37</v>
      </c>
      <c r="AX1367" s="11" t="s">
        <v>74</v>
      </c>
      <c r="AY1367" s="191" t="s">
        <v>285</v>
      </c>
    </row>
    <row r="1368" spans="2:65" s="11" customFormat="1">
      <c r="B1368" s="189"/>
      <c r="D1368" s="190" t="s">
        <v>292</v>
      </c>
      <c r="E1368" s="191" t="s">
        <v>5</v>
      </c>
      <c r="F1368" s="192" t="s">
        <v>3923</v>
      </c>
      <c r="H1368" s="193">
        <v>0.13200000000000001</v>
      </c>
      <c r="I1368" s="194"/>
      <c r="K1368" s="398"/>
      <c r="L1368" s="189"/>
      <c r="M1368" s="195"/>
      <c r="N1368" s="196"/>
      <c r="O1368" s="196"/>
      <c r="P1368" s="196"/>
      <c r="Q1368" s="196"/>
      <c r="R1368" s="196"/>
      <c r="S1368" s="196"/>
      <c r="T1368" s="197"/>
      <c r="AT1368" s="191" t="s">
        <v>292</v>
      </c>
      <c r="AU1368" s="191" t="s">
        <v>84</v>
      </c>
      <c r="AV1368" s="11" t="s">
        <v>84</v>
      </c>
      <c r="AW1368" s="11" t="s">
        <v>37</v>
      </c>
      <c r="AX1368" s="11" t="s">
        <v>74</v>
      </c>
      <c r="AY1368" s="191" t="s">
        <v>285</v>
      </c>
    </row>
    <row r="1369" spans="2:65" s="11" customFormat="1">
      <c r="B1369" s="189"/>
      <c r="D1369" s="190" t="s">
        <v>292</v>
      </c>
      <c r="E1369" s="191" t="s">
        <v>5</v>
      </c>
      <c r="F1369" s="192" t="s">
        <v>3924</v>
      </c>
      <c r="H1369" s="193">
        <v>9.9000000000000005E-2</v>
      </c>
      <c r="I1369" s="194"/>
      <c r="K1369" s="398"/>
      <c r="L1369" s="189"/>
      <c r="M1369" s="195"/>
      <c r="N1369" s="196"/>
      <c r="O1369" s="196"/>
      <c r="P1369" s="196"/>
      <c r="Q1369" s="196"/>
      <c r="R1369" s="196"/>
      <c r="S1369" s="196"/>
      <c r="T1369" s="197"/>
      <c r="AT1369" s="191" t="s">
        <v>292</v>
      </c>
      <c r="AU1369" s="191" t="s">
        <v>84</v>
      </c>
      <c r="AV1369" s="11" t="s">
        <v>84</v>
      </c>
      <c r="AW1369" s="11" t="s">
        <v>37</v>
      </c>
      <c r="AX1369" s="11" t="s">
        <v>74</v>
      </c>
      <c r="AY1369" s="191" t="s">
        <v>285</v>
      </c>
    </row>
    <row r="1370" spans="2:65" s="11" customFormat="1">
      <c r="B1370" s="189"/>
      <c r="D1370" s="190" t="s">
        <v>292</v>
      </c>
      <c r="E1370" s="191" t="s">
        <v>5</v>
      </c>
      <c r="F1370" s="192" t="s">
        <v>3925</v>
      </c>
      <c r="H1370" s="193">
        <v>6.6000000000000003E-2</v>
      </c>
      <c r="I1370" s="194"/>
      <c r="K1370" s="398"/>
      <c r="L1370" s="189"/>
      <c r="M1370" s="195"/>
      <c r="N1370" s="196"/>
      <c r="O1370" s="196"/>
      <c r="P1370" s="196"/>
      <c r="Q1370" s="196"/>
      <c r="R1370" s="196"/>
      <c r="S1370" s="196"/>
      <c r="T1370" s="197"/>
      <c r="AT1370" s="191" t="s">
        <v>292</v>
      </c>
      <c r="AU1370" s="191" t="s">
        <v>84</v>
      </c>
      <c r="AV1370" s="11" t="s">
        <v>84</v>
      </c>
      <c r="AW1370" s="11" t="s">
        <v>37</v>
      </c>
      <c r="AX1370" s="11" t="s">
        <v>74</v>
      </c>
      <c r="AY1370" s="191" t="s">
        <v>285</v>
      </c>
    </row>
    <row r="1371" spans="2:65" s="14" customFormat="1">
      <c r="B1371" s="222"/>
      <c r="D1371" s="190" t="s">
        <v>292</v>
      </c>
      <c r="E1371" s="223" t="s">
        <v>5</v>
      </c>
      <c r="F1371" s="224" t="s">
        <v>416</v>
      </c>
      <c r="H1371" s="225">
        <v>11.147</v>
      </c>
      <c r="I1371" s="226"/>
      <c r="K1371" s="406"/>
      <c r="L1371" s="222"/>
      <c r="M1371" s="227"/>
      <c r="N1371" s="228"/>
      <c r="O1371" s="228"/>
      <c r="P1371" s="228"/>
      <c r="Q1371" s="228"/>
      <c r="R1371" s="228"/>
      <c r="S1371" s="228"/>
      <c r="T1371" s="229"/>
      <c r="AT1371" s="223" t="s">
        <v>292</v>
      </c>
      <c r="AU1371" s="223" t="s">
        <v>84</v>
      </c>
      <c r="AV1371" s="14" t="s">
        <v>142</v>
      </c>
      <c r="AW1371" s="14" t="s">
        <v>37</v>
      </c>
      <c r="AX1371" s="14" t="s">
        <v>74</v>
      </c>
      <c r="AY1371" s="223" t="s">
        <v>285</v>
      </c>
    </row>
    <row r="1372" spans="2:65" s="13" customFormat="1">
      <c r="B1372" s="206"/>
      <c r="D1372" s="215" t="s">
        <v>292</v>
      </c>
      <c r="E1372" s="219" t="s">
        <v>5</v>
      </c>
      <c r="F1372" s="220" t="s">
        <v>310</v>
      </c>
      <c r="H1372" s="221">
        <v>19.594999999999999</v>
      </c>
      <c r="I1372" s="210"/>
      <c r="K1372" s="400"/>
      <c r="L1372" s="206"/>
      <c r="M1372" s="211"/>
      <c r="N1372" s="212"/>
      <c r="O1372" s="212"/>
      <c r="P1372" s="212"/>
      <c r="Q1372" s="212"/>
      <c r="R1372" s="212"/>
      <c r="S1372" s="212"/>
      <c r="T1372" s="213"/>
      <c r="AT1372" s="214" t="s">
        <v>292</v>
      </c>
      <c r="AU1372" s="214" t="s">
        <v>84</v>
      </c>
      <c r="AV1372" s="13" t="s">
        <v>291</v>
      </c>
      <c r="AW1372" s="13" t="s">
        <v>37</v>
      </c>
      <c r="AX1372" s="13" t="s">
        <v>82</v>
      </c>
      <c r="AY1372" s="214" t="s">
        <v>285</v>
      </c>
    </row>
    <row r="1373" spans="2:65" s="1" customFormat="1" ht="24">
      <c r="B1373" s="176"/>
      <c r="C1373" s="177" t="s">
        <v>3926</v>
      </c>
      <c r="D1373" s="177" t="s">
        <v>287</v>
      </c>
      <c r="E1373" s="178" t="s">
        <v>3927</v>
      </c>
      <c r="F1373" s="179" t="s">
        <v>3928</v>
      </c>
      <c r="G1373" s="180" t="s">
        <v>290</v>
      </c>
      <c r="H1373" s="181">
        <v>3.84</v>
      </c>
      <c r="I1373" s="182"/>
      <c r="J1373" s="183">
        <f>ROUND(I1373*H1373,2)</f>
        <v>0</v>
      </c>
      <c r="K1373" s="403" t="s">
        <v>5584</v>
      </c>
      <c r="L1373" s="42"/>
      <c r="M1373" s="184" t="s">
        <v>5</v>
      </c>
      <c r="N1373" s="185" t="s">
        <v>45</v>
      </c>
      <c r="O1373" s="43"/>
      <c r="P1373" s="186">
        <f>O1373*H1373</f>
        <v>0</v>
      </c>
      <c r="Q1373" s="186">
        <v>0</v>
      </c>
      <c r="R1373" s="186">
        <f>Q1373*H1373</f>
        <v>0</v>
      </c>
      <c r="S1373" s="186">
        <v>0</v>
      </c>
      <c r="T1373" s="187">
        <f>S1373*H1373</f>
        <v>0</v>
      </c>
      <c r="AR1373" s="25" t="s">
        <v>337</v>
      </c>
      <c r="AT1373" s="25" t="s">
        <v>287</v>
      </c>
      <c r="AU1373" s="25" t="s">
        <v>84</v>
      </c>
      <c r="AY1373" s="25" t="s">
        <v>285</v>
      </c>
      <c r="BE1373" s="188">
        <f>IF(N1373="základní",J1373,0)</f>
        <v>0</v>
      </c>
      <c r="BF1373" s="188">
        <f>IF(N1373="snížená",J1373,0)</f>
        <v>0</v>
      </c>
      <c r="BG1373" s="188">
        <f>IF(N1373="zákl. přenesená",J1373,0)</f>
        <v>0</v>
      </c>
      <c r="BH1373" s="188">
        <f>IF(N1373="sníž. přenesená",J1373,0)</f>
        <v>0</v>
      </c>
      <c r="BI1373" s="188">
        <f>IF(N1373="nulová",J1373,0)</f>
        <v>0</v>
      </c>
      <c r="BJ1373" s="25" t="s">
        <v>82</v>
      </c>
      <c r="BK1373" s="188">
        <f>ROUND(I1373*H1373,2)</f>
        <v>0</v>
      </c>
      <c r="BL1373" s="25" t="s">
        <v>337</v>
      </c>
      <c r="BM1373" s="25" t="s">
        <v>1175</v>
      </c>
    </row>
    <row r="1374" spans="2:65" s="12" customFormat="1">
      <c r="B1374" s="198"/>
      <c r="D1374" s="190" t="s">
        <v>292</v>
      </c>
      <c r="E1374" s="199" t="s">
        <v>5</v>
      </c>
      <c r="F1374" s="200" t="s">
        <v>3929</v>
      </c>
      <c r="H1374" s="201" t="s">
        <v>5</v>
      </c>
      <c r="I1374" s="202"/>
      <c r="K1374" s="399"/>
      <c r="L1374" s="198"/>
      <c r="M1374" s="203"/>
      <c r="N1374" s="204"/>
      <c r="O1374" s="204"/>
      <c r="P1374" s="204"/>
      <c r="Q1374" s="204"/>
      <c r="R1374" s="204"/>
      <c r="S1374" s="204"/>
      <c r="T1374" s="205"/>
      <c r="AT1374" s="201" t="s">
        <v>292</v>
      </c>
      <c r="AU1374" s="201" t="s">
        <v>84</v>
      </c>
      <c r="AV1374" s="12" t="s">
        <v>82</v>
      </c>
      <c r="AW1374" s="12" t="s">
        <v>37</v>
      </c>
      <c r="AX1374" s="12" t="s">
        <v>74</v>
      </c>
      <c r="AY1374" s="201" t="s">
        <v>285</v>
      </c>
    </row>
    <row r="1375" spans="2:65" s="11" customFormat="1">
      <c r="B1375" s="189"/>
      <c r="D1375" s="190" t="s">
        <v>292</v>
      </c>
      <c r="E1375" s="191" t="s">
        <v>5</v>
      </c>
      <c r="F1375" s="192" t="s">
        <v>3930</v>
      </c>
      <c r="H1375" s="193">
        <v>4.2000000000000003E-2</v>
      </c>
      <c r="I1375" s="194"/>
      <c r="K1375" s="398"/>
      <c r="L1375" s="189"/>
      <c r="M1375" s="195"/>
      <c r="N1375" s="196"/>
      <c r="O1375" s="196"/>
      <c r="P1375" s="196"/>
      <c r="Q1375" s="196"/>
      <c r="R1375" s="196"/>
      <c r="S1375" s="196"/>
      <c r="T1375" s="197"/>
      <c r="AT1375" s="191" t="s">
        <v>292</v>
      </c>
      <c r="AU1375" s="191" t="s">
        <v>84</v>
      </c>
      <c r="AV1375" s="11" t="s">
        <v>84</v>
      </c>
      <c r="AW1375" s="11" t="s">
        <v>37</v>
      </c>
      <c r="AX1375" s="11" t="s">
        <v>74</v>
      </c>
      <c r="AY1375" s="191" t="s">
        <v>285</v>
      </c>
    </row>
    <row r="1376" spans="2:65" s="11" customFormat="1">
      <c r="B1376" s="189"/>
      <c r="D1376" s="190" t="s">
        <v>292</v>
      </c>
      <c r="E1376" s="191" t="s">
        <v>5</v>
      </c>
      <c r="F1376" s="192" t="s">
        <v>3931</v>
      </c>
      <c r="H1376" s="193">
        <v>2.5000000000000001E-2</v>
      </c>
      <c r="I1376" s="194"/>
      <c r="K1376" s="398"/>
      <c r="L1376" s="189"/>
      <c r="M1376" s="195"/>
      <c r="N1376" s="196"/>
      <c r="O1376" s="196"/>
      <c r="P1376" s="196"/>
      <c r="Q1376" s="196"/>
      <c r="R1376" s="196"/>
      <c r="S1376" s="196"/>
      <c r="T1376" s="197"/>
      <c r="AT1376" s="191" t="s">
        <v>292</v>
      </c>
      <c r="AU1376" s="191" t="s">
        <v>84</v>
      </c>
      <c r="AV1376" s="11" t="s">
        <v>84</v>
      </c>
      <c r="AW1376" s="11" t="s">
        <v>37</v>
      </c>
      <c r="AX1376" s="11" t="s">
        <v>74</v>
      </c>
      <c r="AY1376" s="191" t="s">
        <v>285</v>
      </c>
    </row>
    <row r="1377" spans="2:51" s="11" customFormat="1">
      <c r="B1377" s="189"/>
      <c r="D1377" s="190" t="s">
        <v>292</v>
      </c>
      <c r="E1377" s="191" t="s">
        <v>5</v>
      </c>
      <c r="F1377" s="192" t="s">
        <v>3932</v>
      </c>
      <c r="H1377" s="193">
        <v>9.5000000000000001E-2</v>
      </c>
      <c r="I1377" s="194"/>
      <c r="K1377" s="398"/>
      <c r="L1377" s="189"/>
      <c r="M1377" s="195"/>
      <c r="N1377" s="196"/>
      <c r="O1377" s="196"/>
      <c r="P1377" s="196"/>
      <c r="Q1377" s="196"/>
      <c r="R1377" s="196"/>
      <c r="S1377" s="196"/>
      <c r="T1377" s="197"/>
      <c r="AT1377" s="191" t="s">
        <v>292</v>
      </c>
      <c r="AU1377" s="191" t="s">
        <v>84</v>
      </c>
      <c r="AV1377" s="11" t="s">
        <v>84</v>
      </c>
      <c r="AW1377" s="11" t="s">
        <v>37</v>
      </c>
      <c r="AX1377" s="11" t="s">
        <v>74</v>
      </c>
      <c r="AY1377" s="191" t="s">
        <v>285</v>
      </c>
    </row>
    <row r="1378" spans="2:51" s="11" customFormat="1">
      <c r="B1378" s="189"/>
      <c r="D1378" s="190" t="s">
        <v>292</v>
      </c>
      <c r="E1378" s="191" t="s">
        <v>5</v>
      </c>
      <c r="F1378" s="192" t="s">
        <v>3933</v>
      </c>
      <c r="H1378" s="193">
        <v>0.02</v>
      </c>
      <c r="I1378" s="194"/>
      <c r="K1378" s="398"/>
      <c r="L1378" s="189"/>
      <c r="M1378" s="195"/>
      <c r="N1378" s="196"/>
      <c r="O1378" s="196"/>
      <c r="P1378" s="196"/>
      <c r="Q1378" s="196"/>
      <c r="R1378" s="196"/>
      <c r="S1378" s="196"/>
      <c r="T1378" s="197"/>
      <c r="AT1378" s="191" t="s">
        <v>292</v>
      </c>
      <c r="AU1378" s="191" t="s">
        <v>84</v>
      </c>
      <c r="AV1378" s="11" t="s">
        <v>84</v>
      </c>
      <c r="AW1378" s="11" t="s">
        <v>37</v>
      </c>
      <c r="AX1378" s="11" t="s">
        <v>74</v>
      </c>
      <c r="AY1378" s="191" t="s">
        <v>285</v>
      </c>
    </row>
    <row r="1379" spans="2:51" s="11" customFormat="1">
      <c r="B1379" s="189"/>
      <c r="D1379" s="190" t="s">
        <v>292</v>
      </c>
      <c r="E1379" s="191" t="s">
        <v>5</v>
      </c>
      <c r="F1379" s="192" t="s">
        <v>3934</v>
      </c>
      <c r="H1379" s="193">
        <v>0.122</v>
      </c>
      <c r="I1379" s="194"/>
      <c r="K1379" s="398"/>
      <c r="L1379" s="189"/>
      <c r="M1379" s="195"/>
      <c r="N1379" s="196"/>
      <c r="O1379" s="196"/>
      <c r="P1379" s="196"/>
      <c r="Q1379" s="196"/>
      <c r="R1379" s="196"/>
      <c r="S1379" s="196"/>
      <c r="T1379" s="197"/>
      <c r="AT1379" s="191" t="s">
        <v>292</v>
      </c>
      <c r="AU1379" s="191" t="s">
        <v>84</v>
      </c>
      <c r="AV1379" s="11" t="s">
        <v>84</v>
      </c>
      <c r="AW1379" s="11" t="s">
        <v>37</v>
      </c>
      <c r="AX1379" s="11" t="s">
        <v>74</v>
      </c>
      <c r="AY1379" s="191" t="s">
        <v>285</v>
      </c>
    </row>
    <row r="1380" spans="2:51" s="11" customFormat="1">
      <c r="B1380" s="189"/>
      <c r="D1380" s="190" t="s">
        <v>292</v>
      </c>
      <c r="E1380" s="191" t="s">
        <v>5</v>
      </c>
      <c r="F1380" s="192" t="s">
        <v>3935</v>
      </c>
      <c r="H1380" s="193">
        <v>5.2999999999999999E-2</v>
      </c>
      <c r="I1380" s="194"/>
      <c r="K1380" s="398"/>
      <c r="L1380" s="189"/>
      <c r="M1380" s="195"/>
      <c r="N1380" s="196"/>
      <c r="O1380" s="196"/>
      <c r="P1380" s="196"/>
      <c r="Q1380" s="196"/>
      <c r="R1380" s="196"/>
      <c r="S1380" s="196"/>
      <c r="T1380" s="197"/>
      <c r="AT1380" s="191" t="s">
        <v>292</v>
      </c>
      <c r="AU1380" s="191" t="s">
        <v>84</v>
      </c>
      <c r="AV1380" s="11" t="s">
        <v>84</v>
      </c>
      <c r="AW1380" s="11" t="s">
        <v>37</v>
      </c>
      <c r="AX1380" s="11" t="s">
        <v>74</v>
      </c>
      <c r="AY1380" s="191" t="s">
        <v>285</v>
      </c>
    </row>
    <row r="1381" spans="2:51" s="11" customFormat="1">
      <c r="B1381" s="189"/>
      <c r="D1381" s="190" t="s">
        <v>292</v>
      </c>
      <c r="E1381" s="191" t="s">
        <v>5</v>
      </c>
      <c r="F1381" s="192" t="s">
        <v>3936</v>
      </c>
      <c r="H1381" s="193">
        <v>3.9E-2</v>
      </c>
      <c r="I1381" s="194"/>
      <c r="K1381" s="398"/>
      <c r="L1381" s="189"/>
      <c r="M1381" s="195"/>
      <c r="N1381" s="196"/>
      <c r="O1381" s="196"/>
      <c r="P1381" s="196"/>
      <c r="Q1381" s="196"/>
      <c r="R1381" s="196"/>
      <c r="S1381" s="196"/>
      <c r="T1381" s="197"/>
      <c r="AT1381" s="191" t="s">
        <v>292</v>
      </c>
      <c r="AU1381" s="191" t="s">
        <v>84</v>
      </c>
      <c r="AV1381" s="11" t="s">
        <v>84</v>
      </c>
      <c r="AW1381" s="11" t="s">
        <v>37</v>
      </c>
      <c r="AX1381" s="11" t="s">
        <v>74</v>
      </c>
      <c r="AY1381" s="191" t="s">
        <v>285</v>
      </c>
    </row>
    <row r="1382" spans="2:51" s="11" customFormat="1">
      <c r="B1382" s="189"/>
      <c r="D1382" s="190" t="s">
        <v>292</v>
      </c>
      <c r="E1382" s="191" t="s">
        <v>5</v>
      </c>
      <c r="F1382" s="192" t="s">
        <v>3937</v>
      </c>
      <c r="H1382" s="193">
        <v>6.2E-2</v>
      </c>
      <c r="I1382" s="194"/>
      <c r="K1382" s="398"/>
      <c r="L1382" s="189"/>
      <c r="M1382" s="195"/>
      <c r="N1382" s="196"/>
      <c r="O1382" s="196"/>
      <c r="P1382" s="196"/>
      <c r="Q1382" s="196"/>
      <c r="R1382" s="196"/>
      <c r="S1382" s="196"/>
      <c r="T1382" s="197"/>
      <c r="AT1382" s="191" t="s">
        <v>292</v>
      </c>
      <c r="AU1382" s="191" t="s">
        <v>84</v>
      </c>
      <c r="AV1382" s="11" t="s">
        <v>84</v>
      </c>
      <c r="AW1382" s="11" t="s">
        <v>37</v>
      </c>
      <c r="AX1382" s="11" t="s">
        <v>74</v>
      </c>
      <c r="AY1382" s="191" t="s">
        <v>285</v>
      </c>
    </row>
    <row r="1383" spans="2:51" s="11" customFormat="1">
      <c r="B1383" s="189"/>
      <c r="D1383" s="190" t="s">
        <v>292</v>
      </c>
      <c r="E1383" s="191" t="s">
        <v>5</v>
      </c>
      <c r="F1383" s="192" t="s">
        <v>3938</v>
      </c>
      <c r="H1383" s="193">
        <v>0.185</v>
      </c>
      <c r="I1383" s="194"/>
      <c r="K1383" s="398"/>
      <c r="L1383" s="189"/>
      <c r="M1383" s="195"/>
      <c r="N1383" s="196"/>
      <c r="O1383" s="196"/>
      <c r="P1383" s="196"/>
      <c r="Q1383" s="196"/>
      <c r="R1383" s="196"/>
      <c r="S1383" s="196"/>
      <c r="T1383" s="197"/>
      <c r="AT1383" s="191" t="s">
        <v>292</v>
      </c>
      <c r="AU1383" s="191" t="s">
        <v>84</v>
      </c>
      <c r="AV1383" s="11" t="s">
        <v>84</v>
      </c>
      <c r="AW1383" s="11" t="s">
        <v>37</v>
      </c>
      <c r="AX1383" s="11" t="s">
        <v>74</v>
      </c>
      <c r="AY1383" s="191" t="s">
        <v>285</v>
      </c>
    </row>
    <row r="1384" spans="2:51" s="11" customFormat="1">
      <c r="B1384" s="189"/>
      <c r="D1384" s="190" t="s">
        <v>292</v>
      </c>
      <c r="E1384" s="191" t="s">
        <v>5</v>
      </c>
      <c r="F1384" s="192" t="s">
        <v>3939</v>
      </c>
      <c r="H1384" s="193">
        <v>6.3E-2</v>
      </c>
      <c r="I1384" s="194"/>
      <c r="K1384" s="398"/>
      <c r="L1384" s="189"/>
      <c r="M1384" s="195"/>
      <c r="N1384" s="196"/>
      <c r="O1384" s="196"/>
      <c r="P1384" s="196"/>
      <c r="Q1384" s="196"/>
      <c r="R1384" s="196"/>
      <c r="S1384" s="196"/>
      <c r="T1384" s="197"/>
      <c r="AT1384" s="191" t="s">
        <v>292</v>
      </c>
      <c r="AU1384" s="191" t="s">
        <v>84</v>
      </c>
      <c r="AV1384" s="11" t="s">
        <v>84</v>
      </c>
      <c r="AW1384" s="11" t="s">
        <v>37</v>
      </c>
      <c r="AX1384" s="11" t="s">
        <v>74</v>
      </c>
      <c r="AY1384" s="191" t="s">
        <v>285</v>
      </c>
    </row>
    <row r="1385" spans="2:51" s="11" customFormat="1">
      <c r="B1385" s="189"/>
      <c r="D1385" s="190" t="s">
        <v>292</v>
      </c>
      <c r="E1385" s="191" t="s">
        <v>5</v>
      </c>
      <c r="F1385" s="192" t="s">
        <v>3940</v>
      </c>
      <c r="H1385" s="193">
        <v>0.14399999999999999</v>
      </c>
      <c r="I1385" s="194"/>
      <c r="K1385" s="398"/>
      <c r="L1385" s="189"/>
      <c r="M1385" s="195"/>
      <c r="N1385" s="196"/>
      <c r="O1385" s="196"/>
      <c r="P1385" s="196"/>
      <c r="Q1385" s="196"/>
      <c r="R1385" s="196"/>
      <c r="S1385" s="196"/>
      <c r="T1385" s="197"/>
      <c r="AT1385" s="191" t="s">
        <v>292</v>
      </c>
      <c r="AU1385" s="191" t="s">
        <v>84</v>
      </c>
      <c r="AV1385" s="11" t="s">
        <v>84</v>
      </c>
      <c r="AW1385" s="11" t="s">
        <v>37</v>
      </c>
      <c r="AX1385" s="11" t="s">
        <v>74</v>
      </c>
      <c r="AY1385" s="191" t="s">
        <v>285</v>
      </c>
    </row>
    <row r="1386" spans="2:51" s="11" customFormat="1">
      <c r="B1386" s="189"/>
      <c r="D1386" s="190" t="s">
        <v>292</v>
      </c>
      <c r="E1386" s="191" t="s">
        <v>5</v>
      </c>
      <c r="F1386" s="192" t="s">
        <v>3941</v>
      </c>
      <c r="H1386" s="193">
        <v>0.158</v>
      </c>
      <c r="I1386" s="194"/>
      <c r="K1386" s="398"/>
      <c r="L1386" s="189"/>
      <c r="M1386" s="195"/>
      <c r="N1386" s="196"/>
      <c r="O1386" s="196"/>
      <c r="P1386" s="196"/>
      <c r="Q1386" s="196"/>
      <c r="R1386" s="196"/>
      <c r="S1386" s="196"/>
      <c r="T1386" s="197"/>
      <c r="AT1386" s="191" t="s">
        <v>292</v>
      </c>
      <c r="AU1386" s="191" t="s">
        <v>84</v>
      </c>
      <c r="AV1386" s="11" t="s">
        <v>84</v>
      </c>
      <c r="AW1386" s="11" t="s">
        <v>37</v>
      </c>
      <c r="AX1386" s="11" t="s">
        <v>74</v>
      </c>
      <c r="AY1386" s="191" t="s">
        <v>285</v>
      </c>
    </row>
    <row r="1387" spans="2:51" s="11" customFormat="1">
      <c r="B1387" s="189"/>
      <c r="D1387" s="190" t="s">
        <v>292</v>
      </c>
      <c r="E1387" s="191" t="s">
        <v>5</v>
      </c>
      <c r="F1387" s="192" t="s">
        <v>3942</v>
      </c>
      <c r="H1387" s="193">
        <v>5.5E-2</v>
      </c>
      <c r="I1387" s="194"/>
      <c r="K1387" s="398"/>
      <c r="L1387" s="189"/>
      <c r="M1387" s="195"/>
      <c r="N1387" s="196"/>
      <c r="O1387" s="196"/>
      <c r="P1387" s="196"/>
      <c r="Q1387" s="196"/>
      <c r="R1387" s="196"/>
      <c r="S1387" s="196"/>
      <c r="T1387" s="197"/>
      <c r="AT1387" s="191" t="s">
        <v>292</v>
      </c>
      <c r="AU1387" s="191" t="s">
        <v>84</v>
      </c>
      <c r="AV1387" s="11" t="s">
        <v>84</v>
      </c>
      <c r="AW1387" s="11" t="s">
        <v>37</v>
      </c>
      <c r="AX1387" s="11" t="s">
        <v>74</v>
      </c>
      <c r="AY1387" s="191" t="s">
        <v>285</v>
      </c>
    </row>
    <row r="1388" spans="2:51" s="11" customFormat="1">
      <c r="B1388" s="189"/>
      <c r="D1388" s="190" t="s">
        <v>292</v>
      </c>
      <c r="E1388" s="191" t="s">
        <v>5</v>
      </c>
      <c r="F1388" s="192" t="s">
        <v>3943</v>
      </c>
      <c r="H1388" s="193">
        <v>3.7999999999999999E-2</v>
      </c>
      <c r="I1388" s="194"/>
      <c r="K1388" s="398"/>
      <c r="L1388" s="189"/>
      <c r="M1388" s="195"/>
      <c r="N1388" s="196"/>
      <c r="O1388" s="196"/>
      <c r="P1388" s="196"/>
      <c r="Q1388" s="196"/>
      <c r="R1388" s="196"/>
      <c r="S1388" s="196"/>
      <c r="T1388" s="197"/>
      <c r="AT1388" s="191" t="s">
        <v>292</v>
      </c>
      <c r="AU1388" s="191" t="s">
        <v>84</v>
      </c>
      <c r="AV1388" s="11" t="s">
        <v>84</v>
      </c>
      <c r="AW1388" s="11" t="s">
        <v>37</v>
      </c>
      <c r="AX1388" s="11" t="s">
        <v>74</v>
      </c>
      <c r="AY1388" s="191" t="s">
        <v>285</v>
      </c>
    </row>
    <row r="1389" spans="2:51" s="11" customFormat="1">
      <c r="B1389" s="189"/>
      <c r="D1389" s="190" t="s">
        <v>292</v>
      </c>
      <c r="E1389" s="191" t="s">
        <v>5</v>
      </c>
      <c r="F1389" s="192" t="s">
        <v>3942</v>
      </c>
      <c r="H1389" s="193">
        <v>5.5E-2</v>
      </c>
      <c r="I1389" s="194"/>
      <c r="K1389" s="398"/>
      <c r="L1389" s="189"/>
      <c r="M1389" s="195"/>
      <c r="N1389" s="196"/>
      <c r="O1389" s="196"/>
      <c r="P1389" s="196"/>
      <c r="Q1389" s="196"/>
      <c r="R1389" s="196"/>
      <c r="S1389" s="196"/>
      <c r="T1389" s="197"/>
      <c r="AT1389" s="191" t="s">
        <v>292</v>
      </c>
      <c r="AU1389" s="191" t="s">
        <v>84</v>
      </c>
      <c r="AV1389" s="11" t="s">
        <v>84</v>
      </c>
      <c r="AW1389" s="11" t="s">
        <v>37</v>
      </c>
      <c r="AX1389" s="11" t="s">
        <v>74</v>
      </c>
      <c r="AY1389" s="191" t="s">
        <v>285</v>
      </c>
    </row>
    <row r="1390" spans="2:51" s="11" customFormat="1">
      <c r="B1390" s="189"/>
      <c r="D1390" s="190" t="s">
        <v>292</v>
      </c>
      <c r="E1390" s="191" t="s">
        <v>5</v>
      </c>
      <c r="F1390" s="192" t="s">
        <v>3943</v>
      </c>
      <c r="H1390" s="193">
        <v>3.7999999999999999E-2</v>
      </c>
      <c r="I1390" s="194"/>
      <c r="K1390" s="398"/>
      <c r="L1390" s="189"/>
      <c r="M1390" s="195"/>
      <c r="N1390" s="196"/>
      <c r="O1390" s="196"/>
      <c r="P1390" s="196"/>
      <c r="Q1390" s="196"/>
      <c r="R1390" s="196"/>
      <c r="S1390" s="196"/>
      <c r="T1390" s="197"/>
      <c r="AT1390" s="191" t="s">
        <v>292</v>
      </c>
      <c r="AU1390" s="191" t="s">
        <v>84</v>
      </c>
      <c r="AV1390" s="11" t="s">
        <v>84</v>
      </c>
      <c r="AW1390" s="11" t="s">
        <v>37</v>
      </c>
      <c r="AX1390" s="11" t="s">
        <v>74</v>
      </c>
      <c r="AY1390" s="191" t="s">
        <v>285</v>
      </c>
    </row>
    <row r="1391" spans="2:51" s="11" customFormat="1">
      <c r="B1391" s="189"/>
      <c r="D1391" s="190" t="s">
        <v>292</v>
      </c>
      <c r="E1391" s="191" t="s">
        <v>5</v>
      </c>
      <c r="F1391" s="192" t="s">
        <v>3944</v>
      </c>
      <c r="H1391" s="193">
        <v>0.185</v>
      </c>
      <c r="I1391" s="194"/>
      <c r="K1391" s="398"/>
      <c r="L1391" s="189"/>
      <c r="M1391" s="195"/>
      <c r="N1391" s="196"/>
      <c r="O1391" s="196"/>
      <c r="P1391" s="196"/>
      <c r="Q1391" s="196"/>
      <c r="R1391" s="196"/>
      <c r="S1391" s="196"/>
      <c r="T1391" s="197"/>
      <c r="AT1391" s="191" t="s">
        <v>292</v>
      </c>
      <c r="AU1391" s="191" t="s">
        <v>84</v>
      </c>
      <c r="AV1391" s="11" t="s">
        <v>84</v>
      </c>
      <c r="AW1391" s="11" t="s">
        <v>37</v>
      </c>
      <c r="AX1391" s="11" t="s">
        <v>74</v>
      </c>
      <c r="AY1391" s="191" t="s">
        <v>285</v>
      </c>
    </row>
    <row r="1392" spans="2:51" s="11" customFormat="1">
      <c r="B1392" s="189"/>
      <c r="D1392" s="190" t="s">
        <v>292</v>
      </c>
      <c r="E1392" s="191" t="s">
        <v>5</v>
      </c>
      <c r="F1392" s="192" t="s">
        <v>3945</v>
      </c>
      <c r="H1392" s="193">
        <v>5.3999999999999999E-2</v>
      </c>
      <c r="I1392" s="194"/>
      <c r="K1392" s="398"/>
      <c r="L1392" s="189"/>
      <c r="M1392" s="195"/>
      <c r="N1392" s="196"/>
      <c r="O1392" s="196"/>
      <c r="P1392" s="196"/>
      <c r="Q1392" s="196"/>
      <c r="R1392" s="196"/>
      <c r="S1392" s="196"/>
      <c r="T1392" s="197"/>
      <c r="AT1392" s="191" t="s">
        <v>292</v>
      </c>
      <c r="AU1392" s="191" t="s">
        <v>84</v>
      </c>
      <c r="AV1392" s="11" t="s">
        <v>84</v>
      </c>
      <c r="AW1392" s="11" t="s">
        <v>37</v>
      </c>
      <c r="AX1392" s="11" t="s">
        <v>74</v>
      </c>
      <c r="AY1392" s="191" t="s">
        <v>285</v>
      </c>
    </row>
    <row r="1393" spans="2:51" s="11" customFormat="1">
      <c r="B1393" s="189"/>
      <c r="D1393" s="190" t="s">
        <v>292</v>
      </c>
      <c r="E1393" s="191" t="s">
        <v>5</v>
      </c>
      <c r="F1393" s="192" t="s">
        <v>3946</v>
      </c>
      <c r="H1393" s="193">
        <v>3.4000000000000002E-2</v>
      </c>
      <c r="I1393" s="194"/>
      <c r="K1393" s="398"/>
      <c r="L1393" s="189"/>
      <c r="M1393" s="195"/>
      <c r="N1393" s="196"/>
      <c r="O1393" s="196"/>
      <c r="P1393" s="196"/>
      <c r="Q1393" s="196"/>
      <c r="R1393" s="196"/>
      <c r="S1393" s="196"/>
      <c r="T1393" s="197"/>
      <c r="AT1393" s="191" t="s">
        <v>292</v>
      </c>
      <c r="AU1393" s="191" t="s">
        <v>84</v>
      </c>
      <c r="AV1393" s="11" t="s">
        <v>84</v>
      </c>
      <c r="AW1393" s="11" t="s">
        <v>37</v>
      </c>
      <c r="AX1393" s="11" t="s">
        <v>74</v>
      </c>
      <c r="AY1393" s="191" t="s">
        <v>285</v>
      </c>
    </row>
    <row r="1394" spans="2:51" s="12" customFormat="1">
      <c r="B1394" s="198"/>
      <c r="D1394" s="190" t="s">
        <v>292</v>
      </c>
      <c r="E1394" s="199" t="s">
        <v>5</v>
      </c>
      <c r="F1394" s="200" t="s">
        <v>3947</v>
      </c>
      <c r="H1394" s="201" t="s">
        <v>5</v>
      </c>
      <c r="I1394" s="202"/>
      <c r="K1394" s="399"/>
      <c r="L1394" s="198"/>
      <c r="M1394" s="203"/>
      <c r="N1394" s="204"/>
      <c r="O1394" s="204"/>
      <c r="P1394" s="204"/>
      <c r="Q1394" s="204"/>
      <c r="R1394" s="204"/>
      <c r="S1394" s="204"/>
      <c r="T1394" s="205"/>
      <c r="AT1394" s="201" t="s">
        <v>292</v>
      </c>
      <c r="AU1394" s="201" t="s">
        <v>84</v>
      </c>
      <c r="AV1394" s="12" t="s">
        <v>82</v>
      </c>
      <c r="AW1394" s="12" t="s">
        <v>37</v>
      </c>
      <c r="AX1394" s="12" t="s">
        <v>74</v>
      </c>
      <c r="AY1394" s="201" t="s">
        <v>285</v>
      </c>
    </row>
    <row r="1395" spans="2:51" s="11" customFormat="1">
      <c r="B1395" s="189"/>
      <c r="D1395" s="190" t="s">
        <v>292</v>
      </c>
      <c r="E1395" s="191" t="s">
        <v>5</v>
      </c>
      <c r="F1395" s="192" t="s">
        <v>3948</v>
      </c>
      <c r="H1395" s="193">
        <v>4.2000000000000003E-2</v>
      </c>
      <c r="I1395" s="194"/>
      <c r="K1395" s="398"/>
      <c r="L1395" s="189"/>
      <c r="M1395" s="195"/>
      <c r="N1395" s="196"/>
      <c r="O1395" s="196"/>
      <c r="P1395" s="196"/>
      <c r="Q1395" s="196"/>
      <c r="R1395" s="196"/>
      <c r="S1395" s="196"/>
      <c r="T1395" s="197"/>
      <c r="AT1395" s="191" t="s">
        <v>292</v>
      </c>
      <c r="AU1395" s="191" t="s">
        <v>84</v>
      </c>
      <c r="AV1395" s="11" t="s">
        <v>84</v>
      </c>
      <c r="AW1395" s="11" t="s">
        <v>37</v>
      </c>
      <c r="AX1395" s="11" t="s">
        <v>74</v>
      </c>
      <c r="AY1395" s="191" t="s">
        <v>285</v>
      </c>
    </row>
    <row r="1396" spans="2:51" s="11" customFormat="1">
      <c r="B1396" s="189"/>
      <c r="D1396" s="190" t="s">
        <v>292</v>
      </c>
      <c r="E1396" s="191" t="s">
        <v>5</v>
      </c>
      <c r="F1396" s="192" t="s">
        <v>3949</v>
      </c>
      <c r="H1396" s="193">
        <v>2.5000000000000001E-2</v>
      </c>
      <c r="I1396" s="194"/>
      <c r="K1396" s="398"/>
      <c r="L1396" s="189"/>
      <c r="M1396" s="195"/>
      <c r="N1396" s="196"/>
      <c r="O1396" s="196"/>
      <c r="P1396" s="196"/>
      <c r="Q1396" s="196"/>
      <c r="R1396" s="196"/>
      <c r="S1396" s="196"/>
      <c r="T1396" s="197"/>
      <c r="AT1396" s="191" t="s">
        <v>292</v>
      </c>
      <c r="AU1396" s="191" t="s">
        <v>84</v>
      </c>
      <c r="AV1396" s="11" t="s">
        <v>84</v>
      </c>
      <c r="AW1396" s="11" t="s">
        <v>37</v>
      </c>
      <c r="AX1396" s="11" t="s">
        <v>74</v>
      </c>
      <c r="AY1396" s="191" t="s">
        <v>285</v>
      </c>
    </row>
    <row r="1397" spans="2:51" s="11" customFormat="1">
      <c r="B1397" s="189"/>
      <c r="D1397" s="190" t="s">
        <v>292</v>
      </c>
      <c r="E1397" s="191" t="s">
        <v>5</v>
      </c>
      <c r="F1397" s="192" t="s">
        <v>3950</v>
      </c>
      <c r="H1397" s="193">
        <v>9.5000000000000001E-2</v>
      </c>
      <c r="I1397" s="194"/>
      <c r="K1397" s="398"/>
      <c r="L1397" s="189"/>
      <c r="M1397" s="195"/>
      <c r="N1397" s="196"/>
      <c r="O1397" s="196"/>
      <c r="P1397" s="196"/>
      <c r="Q1397" s="196"/>
      <c r="R1397" s="196"/>
      <c r="S1397" s="196"/>
      <c r="T1397" s="197"/>
      <c r="AT1397" s="191" t="s">
        <v>292</v>
      </c>
      <c r="AU1397" s="191" t="s">
        <v>84</v>
      </c>
      <c r="AV1397" s="11" t="s">
        <v>84</v>
      </c>
      <c r="AW1397" s="11" t="s">
        <v>37</v>
      </c>
      <c r="AX1397" s="11" t="s">
        <v>74</v>
      </c>
      <c r="AY1397" s="191" t="s">
        <v>285</v>
      </c>
    </row>
    <row r="1398" spans="2:51" s="11" customFormat="1">
      <c r="B1398" s="189"/>
      <c r="D1398" s="190" t="s">
        <v>292</v>
      </c>
      <c r="E1398" s="191" t="s">
        <v>5</v>
      </c>
      <c r="F1398" s="192" t="s">
        <v>3951</v>
      </c>
      <c r="H1398" s="193">
        <v>0.02</v>
      </c>
      <c r="I1398" s="194"/>
      <c r="K1398" s="398"/>
      <c r="L1398" s="189"/>
      <c r="M1398" s="195"/>
      <c r="N1398" s="196"/>
      <c r="O1398" s="196"/>
      <c r="P1398" s="196"/>
      <c r="Q1398" s="196"/>
      <c r="R1398" s="196"/>
      <c r="S1398" s="196"/>
      <c r="T1398" s="197"/>
      <c r="AT1398" s="191" t="s">
        <v>292</v>
      </c>
      <c r="AU1398" s="191" t="s">
        <v>84</v>
      </c>
      <c r="AV1398" s="11" t="s">
        <v>84</v>
      </c>
      <c r="AW1398" s="11" t="s">
        <v>37</v>
      </c>
      <c r="AX1398" s="11" t="s">
        <v>74</v>
      </c>
      <c r="AY1398" s="191" t="s">
        <v>285</v>
      </c>
    </row>
    <row r="1399" spans="2:51" s="11" customFormat="1">
      <c r="B1399" s="189"/>
      <c r="D1399" s="190" t="s">
        <v>292</v>
      </c>
      <c r="E1399" s="191" t="s">
        <v>5</v>
      </c>
      <c r="F1399" s="192" t="s">
        <v>3952</v>
      </c>
      <c r="H1399" s="193">
        <v>0.122</v>
      </c>
      <c r="I1399" s="194"/>
      <c r="K1399" s="398"/>
      <c r="L1399" s="189"/>
      <c r="M1399" s="195"/>
      <c r="N1399" s="196"/>
      <c r="O1399" s="196"/>
      <c r="P1399" s="196"/>
      <c r="Q1399" s="196"/>
      <c r="R1399" s="196"/>
      <c r="S1399" s="196"/>
      <c r="T1399" s="197"/>
      <c r="AT1399" s="191" t="s">
        <v>292</v>
      </c>
      <c r="AU1399" s="191" t="s">
        <v>84</v>
      </c>
      <c r="AV1399" s="11" t="s">
        <v>84</v>
      </c>
      <c r="AW1399" s="11" t="s">
        <v>37</v>
      </c>
      <c r="AX1399" s="11" t="s">
        <v>74</v>
      </c>
      <c r="AY1399" s="191" t="s">
        <v>285</v>
      </c>
    </row>
    <row r="1400" spans="2:51" s="11" customFormat="1">
      <c r="B1400" s="189"/>
      <c r="D1400" s="190" t="s">
        <v>292</v>
      </c>
      <c r="E1400" s="191" t="s">
        <v>5</v>
      </c>
      <c r="F1400" s="192" t="s">
        <v>3953</v>
      </c>
      <c r="H1400" s="193">
        <v>0.106</v>
      </c>
      <c r="I1400" s="194"/>
      <c r="K1400" s="398"/>
      <c r="L1400" s="189"/>
      <c r="M1400" s="195"/>
      <c r="N1400" s="196"/>
      <c r="O1400" s="196"/>
      <c r="P1400" s="196"/>
      <c r="Q1400" s="196"/>
      <c r="R1400" s="196"/>
      <c r="S1400" s="196"/>
      <c r="T1400" s="197"/>
      <c r="AT1400" s="191" t="s">
        <v>292</v>
      </c>
      <c r="AU1400" s="191" t="s">
        <v>84</v>
      </c>
      <c r="AV1400" s="11" t="s">
        <v>84</v>
      </c>
      <c r="AW1400" s="11" t="s">
        <v>37</v>
      </c>
      <c r="AX1400" s="11" t="s">
        <v>74</v>
      </c>
      <c r="AY1400" s="191" t="s">
        <v>285</v>
      </c>
    </row>
    <row r="1401" spans="2:51" s="11" customFormat="1">
      <c r="B1401" s="189"/>
      <c r="D1401" s="190" t="s">
        <v>292</v>
      </c>
      <c r="E1401" s="191" t="s">
        <v>5</v>
      </c>
      <c r="F1401" s="192" t="s">
        <v>3954</v>
      </c>
      <c r="H1401" s="193">
        <v>0.10100000000000001</v>
      </c>
      <c r="I1401" s="194"/>
      <c r="K1401" s="398"/>
      <c r="L1401" s="189"/>
      <c r="M1401" s="195"/>
      <c r="N1401" s="196"/>
      <c r="O1401" s="196"/>
      <c r="P1401" s="196"/>
      <c r="Q1401" s="196"/>
      <c r="R1401" s="196"/>
      <c r="S1401" s="196"/>
      <c r="T1401" s="197"/>
      <c r="AT1401" s="191" t="s">
        <v>292</v>
      </c>
      <c r="AU1401" s="191" t="s">
        <v>84</v>
      </c>
      <c r="AV1401" s="11" t="s">
        <v>84</v>
      </c>
      <c r="AW1401" s="11" t="s">
        <v>37</v>
      </c>
      <c r="AX1401" s="11" t="s">
        <v>74</v>
      </c>
      <c r="AY1401" s="191" t="s">
        <v>285</v>
      </c>
    </row>
    <row r="1402" spans="2:51" s="11" customFormat="1">
      <c r="B1402" s="189"/>
      <c r="D1402" s="190" t="s">
        <v>292</v>
      </c>
      <c r="E1402" s="191" t="s">
        <v>5</v>
      </c>
      <c r="F1402" s="192" t="s">
        <v>3955</v>
      </c>
      <c r="H1402" s="193">
        <v>0.37</v>
      </c>
      <c r="I1402" s="194"/>
      <c r="K1402" s="398"/>
      <c r="L1402" s="189"/>
      <c r="M1402" s="195"/>
      <c r="N1402" s="196"/>
      <c r="O1402" s="196"/>
      <c r="P1402" s="196"/>
      <c r="Q1402" s="196"/>
      <c r="R1402" s="196"/>
      <c r="S1402" s="196"/>
      <c r="T1402" s="197"/>
      <c r="AT1402" s="191" t="s">
        <v>292</v>
      </c>
      <c r="AU1402" s="191" t="s">
        <v>84</v>
      </c>
      <c r="AV1402" s="11" t="s">
        <v>84</v>
      </c>
      <c r="AW1402" s="11" t="s">
        <v>37</v>
      </c>
      <c r="AX1402" s="11" t="s">
        <v>74</v>
      </c>
      <c r="AY1402" s="191" t="s">
        <v>285</v>
      </c>
    </row>
    <row r="1403" spans="2:51" s="11" customFormat="1">
      <c r="B1403" s="189"/>
      <c r="D1403" s="190" t="s">
        <v>292</v>
      </c>
      <c r="E1403" s="191" t="s">
        <v>5</v>
      </c>
      <c r="F1403" s="192" t="s">
        <v>3956</v>
      </c>
      <c r="H1403" s="193">
        <v>6.3E-2</v>
      </c>
      <c r="I1403" s="194"/>
      <c r="K1403" s="398"/>
      <c r="L1403" s="189"/>
      <c r="M1403" s="195"/>
      <c r="N1403" s="196"/>
      <c r="O1403" s="196"/>
      <c r="P1403" s="196"/>
      <c r="Q1403" s="196"/>
      <c r="R1403" s="196"/>
      <c r="S1403" s="196"/>
      <c r="T1403" s="197"/>
      <c r="AT1403" s="191" t="s">
        <v>292</v>
      </c>
      <c r="AU1403" s="191" t="s">
        <v>84</v>
      </c>
      <c r="AV1403" s="11" t="s">
        <v>84</v>
      </c>
      <c r="AW1403" s="11" t="s">
        <v>37</v>
      </c>
      <c r="AX1403" s="11" t="s">
        <v>74</v>
      </c>
      <c r="AY1403" s="191" t="s">
        <v>285</v>
      </c>
    </row>
    <row r="1404" spans="2:51" s="11" customFormat="1">
      <c r="B1404" s="189"/>
      <c r="D1404" s="190" t="s">
        <v>292</v>
      </c>
      <c r="E1404" s="191" t="s">
        <v>5</v>
      </c>
      <c r="F1404" s="192" t="s">
        <v>3957</v>
      </c>
      <c r="H1404" s="193">
        <v>0.14399999999999999</v>
      </c>
      <c r="I1404" s="194"/>
      <c r="K1404" s="398"/>
      <c r="L1404" s="189"/>
      <c r="M1404" s="195"/>
      <c r="N1404" s="196"/>
      <c r="O1404" s="196"/>
      <c r="P1404" s="196"/>
      <c r="Q1404" s="196"/>
      <c r="R1404" s="196"/>
      <c r="S1404" s="196"/>
      <c r="T1404" s="197"/>
      <c r="AT1404" s="191" t="s">
        <v>292</v>
      </c>
      <c r="AU1404" s="191" t="s">
        <v>84</v>
      </c>
      <c r="AV1404" s="11" t="s">
        <v>84</v>
      </c>
      <c r="AW1404" s="11" t="s">
        <v>37</v>
      </c>
      <c r="AX1404" s="11" t="s">
        <v>74</v>
      </c>
      <c r="AY1404" s="191" t="s">
        <v>285</v>
      </c>
    </row>
    <row r="1405" spans="2:51" s="11" customFormat="1">
      <c r="B1405" s="189"/>
      <c r="D1405" s="190" t="s">
        <v>292</v>
      </c>
      <c r="E1405" s="191" t="s">
        <v>5</v>
      </c>
      <c r="F1405" s="192" t="s">
        <v>3958</v>
      </c>
      <c r="H1405" s="193">
        <v>0.14399999999999999</v>
      </c>
      <c r="I1405" s="194"/>
      <c r="K1405" s="398"/>
      <c r="L1405" s="189"/>
      <c r="M1405" s="195"/>
      <c r="N1405" s="196"/>
      <c r="O1405" s="196"/>
      <c r="P1405" s="196"/>
      <c r="Q1405" s="196"/>
      <c r="R1405" s="196"/>
      <c r="S1405" s="196"/>
      <c r="T1405" s="197"/>
      <c r="AT1405" s="191" t="s">
        <v>292</v>
      </c>
      <c r="AU1405" s="191" t="s">
        <v>84</v>
      </c>
      <c r="AV1405" s="11" t="s">
        <v>84</v>
      </c>
      <c r="AW1405" s="11" t="s">
        <v>37</v>
      </c>
      <c r="AX1405" s="11" t="s">
        <v>74</v>
      </c>
      <c r="AY1405" s="191" t="s">
        <v>285</v>
      </c>
    </row>
    <row r="1406" spans="2:51" s="11" customFormat="1">
      <c r="B1406" s="189"/>
      <c r="D1406" s="190" t="s">
        <v>292</v>
      </c>
      <c r="E1406" s="191" t="s">
        <v>5</v>
      </c>
      <c r="F1406" s="192" t="s">
        <v>3959</v>
      </c>
      <c r="H1406" s="193">
        <v>0.11</v>
      </c>
      <c r="I1406" s="194"/>
      <c r="K1406" s="398"/>
      <c r="L1406" s="189"/>
      <c r="M1406" s="195"/>
      <c r="N1406" s="196"/>
      <c r="O1406" s="196"/>
      <c r="P1406" s="196"/>
      <c r="Q1406" s="196"/>
      <c r="R1406" s="196"/>
      <c r="S1406" s="196"/>
      <c r="T1406" s="197"/>
      <c r="AT1406" s="191" t="s">
        <v>292</v>
      </c>
      <c r="AU1406" s="191" t="s">
        <v>84</v>
      </c>
      <c r="AV1406" s="11" t="s">
        <v>84</v>
      </c>
      <c r="AW1406" s="11" t="s">
        <v>37</v>
      </c>
      <c r="AX1406" s="11" t="s">
        <v>74</v>
      </c>
      <c r="AY1406" s="191" t="s">
        <v>285</v>
      </c>
    </row>
    <row r="1407" spans="2:51" s="11" customFormat="1">
      <c r="B1407" s="189"/>
      <c r="D1407" s="190" t="s">
        <v>292</v>
      </c>
      <c r="E1407" s="191" t="s">
        <v>5</v>
      </c>
      <c r="F1407" s="192" t="s">
        <v>3945</v>
      </c>
      <c r="H1407" s="193">
        <v>5.3999999999999999E-2</v>
      </c>
      <c r="I1407" s="194"/>
      <c r="K1407" s="398"/>
      <c r="L1407" s="189"/>
      <c r="M1407" s="195"/>
      <c r="N1407" s="196"/>
      <c r="O1407" s="196"/>
      <c r="P1407" s="196"/>
      <c r="Q1407" s="196"/>
      <c r="R1407" s="196"/>
      <c r="S1407" s="196"/>
      <c r="T1407" s="197"/>
      <c r="AT1407" s="191" t="s">
        <v>292</v>
      </c>
      <c r="AU1407" s="191" t="s">
        <v>84</v>
      </c>
      <c r="AV1407" s="11" t="s">
        <v>84</v>
      </c>
      <c r="AW1407" s="11" t="s">
        <v>37</v>
      </c>
      <c r="AX1407" s="11" t="s">
        <v>74</v>
      </c>
      <c r="AY1407" s="191" t="s">
        <v>285</v>
      </c>
    </row>
    <row r="1408" spans="2:51" s="11" customFormat="1">
      <c r="B1408" s="189"/>
      <c r="D1408" s="190" t="s">
        <v>292</v>
      </c>
      <c r="E1408" s="191" t="s">
        <v>5</v>
      </c>
      <c r="F1408" s="192" t="s">
        <v>3960</v>
      </c>
      <c r="H1408" s="193">
        <v>7.5999999999999998E-2</v>
      </c>
      <c r="I1408" s="194"/>
      <c r="K1408" s="398"/>
      <c r="L1408" s="189"/>
      <c r="M1408" s="195"/>
      <c r="N1408" s="196"/>
      <c r="O1408" s="196"/>
      <c r="P1408" s="196"/>
      <c r="Q1408" s="196"/>
      <c r="R1408" s="196"/>
      <c r="S1408" s="196"/>
      <c r="T1408" s="197"/>
      <c r="AT1408" s="191" t="s">
        <v>292</v>
      </c>
      <c r="AU1408" s="191" t="s">
        <v>84</v>
      </c>
      <c r="AV1408" s="11" t="s">
        <v>84</v>
      </c>
      <c r="AW1408" s="11" t="s">
        <v>37</v>
      </c>
      <c r="AX1408" s="11" t="s">
        <v>74</v>
      </c>
      <c r="AY1408" s="191" t="s">
        <v>285</v>
      </c>
    </row>
    <row r="1409" spans="2:65" s="12" customFormat="1">
      <c r="B1409" s="198"/>
      <c r="D1409" s="190" t="s">
        <v>292</v>
      </c>
      <c r="E1409" s="199" t="s">
        <v>5</v>
      </c>
      <c r="F1409" s="200" t="s">
        <v>3961</v>
      </c>
      <c r="H1409" s="201" t="s">
        <v>5</v>
      </c>
      <c r="I1409" s="202"/>
      <c r="K1409" s="399"/>
      <c r="L1409" s="198"/>
      <c r="M1409" s="203"/>
      <c r="N1409" s="204"/>
      <c r="O1409" s="204"/>
      <c r="P1409" s="204"/>
      <c r="Q1409" s="204"/>
      <c r="R1409" s="204"/>
      <c r="S1409" s="204"/>
      <c r="T1409" s="205"/>
      <c r="AT1409" s="201" t="s">
        <v>292</v>
      </c>
      <c r="AU1409" s="201" t="s">
        <v>84</v>
      </c>
      <c r="AV1409" s="12" t="s">
        <v>82</v>
      </c>
      <c r="AW1409" s="12" t="s">
        <v>37</v>
      </c>
      <c r="AX1409" s="12" t="s">
        <v>74</v>
      </c>
      <c r="AY1409" s="201" t="s">
        <v>285</v>
      </c>
    </row>
    <row r="1410" spans="2:65" s="11" customFormat="1">
      <c r="B1410" s="189"/>
      <c r="D1410" s="190" t="s">
        <v>292</v>
      </c>
      <c r="E1410" s="191" t="s">
        <v>5</v>
      </c>
      <c r="F1410" s="192" t="s">
        <v>3946</v>
      </c>
      <c r="H1410" s="193">
        <v>3.4000000000000002E-2</v>
      </c>
      <c r="I1410" s="194"/>
      <c r="K1410" s="398"/>
      <c r="L1410" s="189"/>
      <c r="M1410" s="195"/>
      <c r="N1410" s="196"/>
      <c r="O1410" s="196"/>
      <c r="P1410" s="196"/>
      <c r="Q1410" s="196"/>
      <c r="R1410" s="196"/>
      <c r="S1410" s="196"/>
      <c r="T1410" s="197"/>
      <c r="AT1410" s="191" t="s">
        <v>292</v>
      </c>
      <c r="AU1410" s="191" t="s">
        <v>84</v>
      </c>
      <c r="AV1410" s="11" t="s">
        <v>84</v>
      </c>
      <c r="AW1410" s="11" t="s">
        <v>37</v>
      </c>
      <c r="AX1410" s="11" t="s">
        <v>74</v>
      </c>
      <c r="AY1410" s="191" t="s">
        <v>285</v>
      </c>
    </row>
    <row r="1411" spans="2:65" s="11" customFormat="1">
      <c r="B1411" s="189"/>
      <c r="D1411" s="190" t="s">
        <v>292</v>
      </c>
      <c r="E1411" s="191" t="s">
        <v>5</v>
      </c>
      <c r="F1411" s="192" t="s">
        <v>3962</v>
      </c>
      <c r="H1411" s="193">
        <v>1.0999999999999999E-2</v>
      </c>
      <c r="I1411" s="194"/>
      <c r="K1411" s="398"/>
      <c r="L1411" s="189"/>
      <c r="M1411" s="195"/>
      <c r="N1411" s="196"/>
      <c r="O1411" s="196"/>
      <c r="P1411" s="196"/>
      <c r="Q1411" s="196"/>
      <c r="R1411" s="196"/>
      <c r="S1411" s="196"/>
      <c r="T1411" s="197"/>
      <c r="AT1411" s="191" t="s">
        <v>292</v>
      </c>
      <c r="AU1411" s="191" t="s">
        <v>84</v>
      </c>
      <c r="AV1411" s="11" t="s">
        <v>84</v>
      </c>
      <c r="AW1411" s="11" t="s">
        <v>37</v>
      </c>
      <c r="AX1411" s="11" t="s">
        <v>74</v>
      </c>
      <c r="AY1411" s="191" t="s">
        <v>285</v>
      </c>
    </row>
    <row r="1412" spans="2:65" s="11" customFormat="1">
      <c r="B1412" s="189"/>
      <c r="D1412" s="190" t="s">
        <v>292</v>
      </c>
      <c r="E1412" s="191" t="s">
        <v>5</v>
      </c>
      <c r="F1412" s="192" t="s">
        <v>3963</v>
      </c>
      <c r="H1412" s="193">
        <v>8.0000000000000002E-3</v>
      </c>
      <c r="I1412" s="194"/>
      <c r="K1412" s="398"/>
      <c r="L1412" s="189"/>
      <c r="M1412" s="195"/>
      <c r="N1412" s="196"/>
      <c r="O1412" s="196"/>
      <c r="P1412" s="196"/>
      <c r="Q1412" s="196"/>
      <c r="R1412" s="196"/>
      <c r="S1412" s="196"/>
      <c r="T1412" s="197"/>
      <c r="AT1412" s="191" t="s">
        <v>292</v>
      </c>
      <c r="AU1412" s="191" t="s">
        <v>84</v>
      </c>
      <c r="AV1412" s="11" t="s">
        <v>84</v>
      </c>
      <c r="AW1412" s="11" t="s">
        <v>37</v>
      </c>
      <c r="AX1412" s="11" t="s">
        <v>74</v>
      </c>
      <c r="AY1412" s="191" t="s">
        <v>285</v>
      </c>
    </row>
    <row r="1413" spans="2:65" s="11" customFormat="1">
      <c r="B1413" s="189"/>
      <c r="D1413" s="190" t="s">
        <v>292</v>
      </c>
      <c r="E1413" s="191" t="s">
        <v>5</v>
      </c>
      <c r="F1413" s="192" t="s">
        <v>3964</v>
      </c>
      <c r="H1413" s="193">
        <v>0.115</v>
      </c>
      <c r="I1413" s="194"/>
      <c r="K1413" s="398"/>
      <c r="L1413" s="189"/>
      <c r="M1413" s="195"/>
      <c r="N1413" s="196"/>
      <c r="O1413" s="196"/>
      <c r="P1413" s="196"/>
      <c r="Q1413" s="196"/>
      <c r="R1413" s="196"/>
      <c r="S1413" s="196"/>
      <c r="T1413" s="197"/>
      <c r="AT1413" s="191" t="s">
        <v>292</v>
      </c>
      <c r="AU1413" s="191" t="s">
        <v>84</v>
      </c>
      <c r="AV1413" s="11" t="s">
        <v>84</v>
      </c>
      <c r="AW1413" s="11" t="s">
        <v>37</v>
      </c>
      <c r="AX1413" s="11" t="s">
        <v>74</v>
      </c>
      <c r="AY1413" s="191" t="s">
        <v>285</v>
      </c>
    </row>
    <row r="1414" spans="2:65" s="11" customFormat="1">
      <c r="B1414" s="189"/>
      <c r="D1414" s="190" t="s">
        <v>292</v>
      </c>
      <c r="E1414" s="191" t="s">
        <v>5</v>
      </c>
      <c r="F1414" s="192" t="s">
        <v>3965</v>
      </c>
      <c r="H1414" s="193">
        <v>2.7E-2</v>
      </c>
      <c r="I1414" s="194"/>
      <c r="K1414" s="398"/>
      <c r="L1414" s="189"/>
      <c r="M1414" s="195"/>
      <c r="N1414" s="196"/>
      <c r="O1414" s="196"/>
      <c r="P1414" s="196"/>
      <c r="Q1414" s="196"/>
      <c r="R1414" s="196"/>
      <c r="S1414" s="196"/>
      <c r="T1414" s="197"/>
      <c r="AT1414" s="191" t="s">
        <v>292</v>
      </c>
      <c r="AU1414" s="191" t="s">
        <v>84</v>
      </c>
      <c r="AV1414" s="11" t="s">
        <v>84</v>
      </c>
      <c r="AW1414" s="11" t="s">
        <v>37</v>
      </c>
      <c r="AX1414" s="11" t="s">
        <v>74</v>
      </c>
      <c r="AY1414" s="191" t="s">
        <v>285</v>
      </c>
    </row>
    <row r="1415" spans="2:65" s="11" customFormat="1">
      <c r="B1415" s="189"/>
      <c r="D1415" s="190" t="s">
        <v>292</v>
      </c>
      <c r="E1415" s="191" t="s">
        <v>5</v>
      </c>
      <c r="F1415" s="192" t="s">
        <v>3966</v>
      </c>
      <c r="H1415" s="193">
        <v>5.2999999999999999E-2</v>
      </c>
      <c r="I1415" s="194"/>
      <c r="K1415" s="398"/>
      <c r="L1415" s="189"/>
      <c r="M1415" s="195"/>
      <c r="N1415" s="196"/>
      <c r="O1415" s="196"/>
      <c r="P1415" s="196"/>
      <c r="Q1415" s="196"/>
      <c r="R1415" s="196"/>
      <c r="S1415" s="196"/>
      <c r="T1415" s="197"/>
      <c r="AT1415" s="191" t="s">
        <v>292</v>
      </c>
      <c r="AU1415" s="191" t="s">
        <v>84</v>
      </c>
      <c r="AV1415" s="11" t="s">
        <v>84</v>
      </c>
      <c r="AW1415" s="11" t="s">
        <v>37</v>
      </c>
      <c r="AX1415" s="11" t="s">
        <v>74</v>
      </c>
      <c r="AY1415" s="191" t="s">
        <v>285</v>
      </c>
    </row>
    <row r="1416" spans="2:65" s="11" customFormat="1">
      <c r="B1416" s="189"/>
      <c r="D1416" s="190" t="s">
        <v>292</v>
      </c>
      <c r="E1416" s="191" t="s">
        <v>5</v>
      </c>
      <c r="F1416" s="192" t="s">
        <v>3967</v>
      </c>
      <c r="H1416" s="193">
        <v>1.2999999999999999E-2</v>
      </c>
      <c r="I1416" s="194"/>
      <c r="K1416" s="398"/>
      <c r="L1416" s="189"/>
      <c r="M1416" s="195"/>
      <c r="N1416" s="196"/>
      <c r="O1416" s="196"/>
      <c r="P1416" s="196"/>
      <c r="Q1416" s="196"/>
      <c r="R1416" s="196"/>
      <c r="S1416" s="196"/>
      <c r="T1416" s="197"/>
      <c r="AT1416" s="191" t="s">
        <v>292</v>
      </c>
      <c r="AU1416" s="191" t="s">
        <v>84</v>
      </c>
      <c r="AV1416" s="11" t="s">
        <v>84</v>
      </c>
      <c r="AW1416" s="11" t="s">
        <v>37</v>
      </c>
      <c r="AX1416" s="11" t="s">
        <v>74</v>
      </c>
      <c r="AY1416" s="191" t="s">
        <v>285</v>
      </c>
    </row>
    <row r="1417" spans="2:65" s="11" customFormat="1">
      <c r="B1417" s="189"/>
      <c r="D1417" s="190" t="s">
        <v>292</v>
      </c>
      <c r="E1417" s="191" t="s">
        <v>5</v>
      </c>
      <c r="F1417" s="192" t="s">
        <v>3968</v>
      </c>
      <c r="H1417" s="193">
        <v>0.64</v>
      </c>
      <c r="I1417" s="194"/>
      <c r="K1417" s="398"/>
      <c r="L1417" s="189"/>
      <c r="M1417" s="195"/>
      <c r="N1417" s="196"/>
      <c r="O1417" s="196"/>
      <c r="P1417" s="196"/>
      <c r="Q1417" s="196"/>
      <c r="R1417" s="196"/>
      <c r="S1417" s="196"/>
      <c r="T1417" s="197"/>
      <c r="AT1417" s="191" t="s">
        <v>292</v>
      </c>
      <c r="AU1417" s="191" t="s">
        <v>84</v>
      </c>
      <c r="AV1417" s="11" t="s">
        <v>84</v>
      </c>
      <c r="AW1417" s="11" t="s">
        <v>37</v>
      </c>
      <c r="AX1417" s="11" t="s">
        <v>74</v>
      </c>
      <c r="AY1417" s="191" t="s">
        <v>285</v>
      </c>
    </row>
    <row r="1418" spans="2:65" s="13" customFormat="1">
      <c r="B1418" s="206"/>
      <c r="D1418" s="215" t="s">
        <v>292</v>
      </c>
      <c r="E1418" s="219" t="s">
        <v>5</v>
      </c>
      <c r="F1418" s="220" t="s">
        <v>310</v>
      </c>
      <c r="H1418" s="221">
        <v>3.84</v>
      </c>
      <c r="I1418" s="210"/>
      <c r="K1418" s="400"/>
      <c r="L1418" s="206"/>
      <c r="M1418" s="211"/>
      <c r="N1418" s="212"/>
      <c r="O1418" s="212"/>
      <c r="P1418" s="212"/>
      <c r="Q1418" s="212"/>
      <c r="R1418" s="212"/>
      <c r="S1418" s="212"/>
      <c r="T1418" s="213"/>
      <c r="AT1418" s="214" t="s">
        <v>292</v>
      </c>
      <c r="AU1418" s="214" t="s">
        <v>84</v>
      </c>
      <c r="AV1418" s="13" t="s">
        <v>291</v>
      </c>
      <c r="AW1418" s="13" t="s">
        <v>37</v>
      </c>
      <c r="AX1418" s="13" t="s">
        <v>82</v>
      </c>
      <c r="AY1418" s="214" t="s">
        <v>285</v>
      </c>
    </row>
    <row r="1419" spans="2:65" s="1" customFormat="1">
      <c r="B1419" s="176"/>
      <c r="C1419" s="177" t="s">
        <v>3969</v>
      </c>
      <c r="D1419" s="177" t="s">
        <v>287</v>
      </c>
      <c r="E1419" s="178" t="s">
        <v>3970</v>
      </c>
      <c r="F1419" s="179" t="s">
        <v>3971</v>
      </c>
      <c r="G1419" s="180" t="s">
        <v>328</v>
      </c>
      <c r="H1419" s="181">
        <v>13.12</v>
      </c>
      <c r="I1419" s="182"/>
      <c r="J1419" s="183">
        <f>ROUND(I1419*H1419,2)</f>
        <v>0</v>
      </c>
      <c r="K1419" s="403" t="s">
        <v>5584</v>
      </c>
      <c r="L1419" s="42"/>
      <c r="M1419" s="184" t="s">
        <v>5</v>
      </c>
      <c r="N1419" s="185" t="s">
        <v>45</v>
      </c>
      <c r="O1419" s="43"/>
      <c r="P1419" s="186">
        <f>O1419*H1419</f>
        <v>0</v>
      </c>
      <c r="Q1419" s="186">
        <v>0</v>
      </c>
      <c r="R1419" s="186">
        <f>Q1419*H1419</f>
        <v>0</v>
      </c>
      <c r="S1419" s="186">
        <v>0</v>
      </c>
      <c r="T1419" s="187">
        <f>S1419*H1419</f>
        <v>0</v>
      </c>
      <c r="AR1419" s="25" t="s">
        <v>337</v>
      </c>
      <c r="AT1419" s="25" t="s">
        <v>287</v>
      </c>
      <c r="AU1419" s="25" t="s">
        <v>84</v>
      </c>
      <c r="AY1419" s="25" t="s">
        <v>285</v>
      </c>
      <c r="BE1419" s="188">
        <f>IF(N1419="základní",J1419,0)</f>
        <v>0</v>
      </c>
      <c r="BF1419" s="188">
        <f>IF(N1419="snížená",J1419,0)</f>
        <v>0</v>
      </c>
      <c r="BG1419" s="188">
        <f>IF(N1419="zákl. přenesená",J1419,0)</f>
        <v>0</v>
      </c>
      <c r="BH1419" s="188">
        <f>IF(N1419="sníž. přenesená",J1419,0)</f>
        <v>0</v>
      </c>
      <c r="BI1419" s="188">
        <f>IF(N1419="nulová",J1419,0)</f>
        <v>0</v>
      </c>
      <c r="BJ1419" s="25" t="s">
        <v>82</v>
      </c>
      <c r="BK1419" s="188">
        <f>ROUND(I1419*H1419,2)</f>
        <v>0</v>
      </c>
      <c r="BL1419" s="25" t="s">
        <v>337</v>
      </c>
      <c r="BM1419" s="25" t="s">
        <v>1185</v>
      </c>
    </row>
    <row r="1420" spans="2:65" s="11" customFormat="1">
      <c r="B1420" s="189"/>
      <c r="D1420" s="215" t="s">
        <v>292</v>
      </c>
      <c r="E1420" s="216" t="s">
        <v>5</v>
      </c>
      <c r="F1420" s="217" t="s">
        <v>3972</v>
      </c>
      <c r="H1420" s="218">
        <v>13.12</v>
      </c>
      <c r="I1420" s="194"/>
      <c r="K1420" s="398"/>
      <c r="L1420" s="189"/>
      <c r="M1420" s="195"/>
      <c r="N1420" s="196"/>
      <c r="O1420" s="196"/>
      <c r="P1420" s="196"/>
      <c r="Q1420" s="196"/>
      <c r="R1420" s="196"/>
      <c r="S1420" s="196"/>
      <c r="T1420" s="197"/>
      <c r="AT1420" s="191" t="s">
        <v>292</v>
      </c>
      <c r="AU1420" s="191" t="s">
        <v>84</v>
      </c>
      <c r="AV1420" s="11" t="s">
        <v>84</v>
      </c>
      <c r="AW1420" s="11" t="s">
        <v>37</v>
      </c>
      <c r="AX1420" s="11" t="s">
        <v>82</v>
      </c>
      <c r="AY1420" s="191" t="s">
        <v>285</v>
      </c>
    </row>
    <row r="1421" spans="2:65" s="1" customFormat="1">
      <c r="B1421" s="176"/>
      <c r="C1421" s="177" t="s">
        <v>3973</v>
      </c>
      <c r="D1421" s="177" t="s">
        <v>287</v>
      </c>
      <c r="E1421" s="178" t="s">
        <v>3974</v>
      </c>
      <c r="F1421" s="179" t="s">
        <v>3975</v>
      </c>
      <c r="G1421" s="180" t="s">
        <v>290</v>
      </c>
      <c r="H1421" s="181">
        <v>1.17</v>
      </c>
      <c r="I1421" s="182"/>
      <c r="J1421" s="183">
        <f>ROUND(I1421*H1421,2)</f>
        <v>0</v>
      </c>
      <c r="K1421" s="403" t="s">
        <v>5584</v>
      </c>
      <c r="L1421" s="42"/>
      <c r="M1421" s="184" t="s">
        <v>5</v>
      </c>
      <c r="N1421" s="185" t="s">
        <v>45</v>
      </c>
      <c r="O1421" s="43"/>
      <c r="P1421" s="186">
        <f>O1421*H1421</f>
        <v>0</v>
      </c>
      <c r="Q1421" s="186">
        <v>0</v>
      </c>
      <c r="R1421" s="186">
        <f>Q1421*H1421</f>
        <v>0</v>
      </c>
      <c r="S1421" s="186">
        <v>0</v>
      </c>
      <c r="T1421" s="187">
        <f>S1421*H1421</f>
        <v>0</v>
      </c>
      <c r="AR1421" s="25" t="s">
        <v>337</v>
      </c>
      <c r="AT1421" s="25" t="s">
        <v>287</v>
      </c>
      <c r="AU1421" s="25" t="s">
        <v>84</v>
      </c>
      <c r="AY1421" s="25" t="s">
        <v>285</v>
      </c>
      <c r="BE1421" s="188">
        <f>IF(N1421="základní",J1421,0)</f>
        <v>0</v>
      </c>
      <c r="BF1421" s="188">
        <f>IF(N1421="snížená",J1421,0)</f>
        <v>0</v>
      </c>
      <c r="BG1421" s="188">
        <f>IF(N1421="zákl. přenesená",J1421,0)</f>
        <v>0</v>
      </c>
      <c r="BH1421" s="188">
        <f>IF(N1421="sníž. přenesená",J1421,0)</f>
        <v>0</v>
      </c>
      <c r="BI1421" s="188">
        <f>IF(N1421="nulová",J1421,0)</f>
        <v>0</v>
      </c>
      <c r="BJ1421" s="25" t="s">
        <v>82</v>
      </c>
      <c r="BK1421" s="188">
        <f>ROUND(I1421*H1421,2)</f>
        <v>0</v>
      </c>
      <c r="BL1421" s="25" t="s">
        <v>337</v>
      </c>
      <c r="BM1421" s="25" t="s">
        <v>1195</v>
      </c>
    </row>
    <row r="1422" spans="2:65" s="1" customFormat="1">
      <c r="B1422" s="176"/>
      <c r="C1422" s="177" t="s">
        <v>3976</v>
      </c>
      <c r="D1422" s="177" t="s">
        <v>287</v>
      </c>
      <c r="E1422" s="178" t="s">
        <v>3977</v>
      </c>
      <c r="F1422" s="179" t="s">
        <v>3978</v>
      </c>
      <c r="G1422" s="180" t="s">
        <v>328</v>
      </c>
      <c r="H1422" s="181">
        <v>55</v>
      </c>
      <c r="I1422" s="182"/>
      <c r="J1422" s="183">
        <f>ROUND(I1422*H1422,2)</f>
        <v>0</v>
      </c>
      <c r="K1422" s="403" t="s">
        <v>5584</v>
      </c>
      <c r="L1422" s="42"/>
      <c r="M1422" s="184" t="s">
        <v>5</v>
      </c>
      <c r="N1422" s="185" t="s">
        <v>45</v>
      </c>
      <c r="O1422" s="43"/>
      <c r="P1422" s="186">
        <f>O1422*H1422</f>
        <v>0</v>
      </c>
      <c r="Q1422" s="186">
        <v>0</v>
      </c>
      <c r="R1422" s="186">
        <f>Q1422*H1422</f>
        <v>0</v>
      </c>
      <c r="S1422" s="186">
        <v>0</v>
      </c>
      <c r="T1422" s="187">
        <f>S1422*H1422</f>
        <v>0</v>
      </c>
      <c r="AR1422" s="25" t="s">
        <v>337</v>
      </c>
      <c r="AT1422" s="25" t="s">
        <v>287</v>
      </c>
      <c r="AU1422" s="25" t="s">
        <v>84</v>
      </c>
      <c r="AY1422" s="25" t="s">
        <v>285</v>
      </c>
      <c r="BE1422" s="188">
        <f>IF(N1422="základní",J1422,0)</f>
        <v>0</v>
      </c>
      <c r="BF1422" s="188">
        <f>IF(N1422="snížená",J1422,0)</f>
        <v>0</v>
      </c>
      <c r="BG1422" s="188">
        <f>IF(N1422="zákl. přenesená",J1422,0)</f>
        <v>0</v>
      </c>
      <c r="BH1422" s="188">
        <f>IF(N1422="sníž. přenesená",J1422,0)</f>
        <v>0</v>
      </c>
      <c r="BI1422" s="188">
        <f>IF(N1422="nulová",J1422,0)</f>
        <v>0</v>
      </c>
      <c r="BJ1422" s="25" t="s">
        <v>82</v>
      </c>
      <c r="BK1422" s="188">
        <f>ROUND(I1422*H1422,2)</f>
        <v>0</v>
      </c>
      <c r="BL1422" s="25" t="s">
        <v>337</v>
      </c>
      <c r="BM1422" s="25" t="s">
        <v>1203</v>
      </c>
    </row>
    <row r="1423" spans="2:65" s="1" customFormat="1">
      <c r="B1423" s="176"/>
      <c r="C1423" s="177" t="s">
        <v>3979</v>
      </c>
      <c r="D1423" s="177" t="s">
        <v>287</v>
      </c>
      <c r="E1423" s="178" t="s">
        <v>3980</v>
      </c>
      <c r="F1423" s="179" t="s">
        <v>3981</v>
      </c>
      <c r="G1423" s="180" t="s">
        <v>318</v>
      </c>
      <c r="H1423" s="181">
        <v>50.4</v>
      </c>
      <c r="I1423" s="182"/>
      <c r="J1423" s="183">
        <f>ROUND(I1423*H1423,2)</f>
        <v>0</v>
      </c>
      <c r="K1423" s="403" t="s">
        <v>5584</v>
      </c>
      <c r="L1423" s="42"/>
      <c r="M1423" s="184" t="s">
        <v>5</v>
      </c>
      <c r="N1423" s="185" t="s">
        <v>45</v>
      </c>
      <c r="O1423" s="43"/>
      <c r="P1423" s="186">
        <f>O1423*H1423</f>
        <v>0</v>
      </c>
      <c r="Q1423" s="186">
        <v>0</v>
      </c>
      <c r="R1423" s="186">
        <f>Q1423*H1423</f>
        <v>0</v>
      </c>
      <c r="S1423" s="186">
        <v>0</v>
      </c>
      <c r="T1423" s="187">
        <f>S1423*H1423</f>
        <v>0</v>
      </c>
      <c r="AR1423" s="25" t="s">
        <v>337</v>
      </c>
      <c r="AT1423" s="25" t="s">
        <v>287</v>
      </c>
      <c r="AU1423" s="25" t="s">
        <v>84</v>
      </c>
      <c r="AY1423" s="25" t="s">
        <v>285</v>
      </c>
      <c r="BE1423" s="188">
        <f>IF(N1423="základní",J1423,0)</f>
        <v>0</v>
      </c>
      <c r="BF1423" s="188">
        <f>IF(N1423="snížená",J1423,0)</f>
        <v>0</v>
      </c>
      <c r="BG1423" s="188">
        <f>IF(N1423="zákl. přenesená",J1423,0)</f>
        <v>0</v>
      </c>
      <c r="BH1423" s="188">
        <f>IF(N1423="sníž. přenesená",J1423,0)</f>
        <v>0</v>
      </c>
      <c r="BI1423" s="188">
        <f>IF(N1423="nulová",J1423,0)</f>
        <v>0</v>
      </c>
      <c r="BJ1423" s="25" t="s">
        <v>82</v>
      </c>
      <c r="BK1423" s="188">
        <f>ROUND(I1423*H1423,2)</f>
        <v>0</v>
      </c>
      <c r="BL1423" s="25" t="s">
        <v>337</v>
      </c>
      <c r="BM1423" s="25" t="s">
        <v>1211</v>
      </c>
    </row>
    <row r="1424" spans="2:65" s="11" customFormat="1">
      <c r="B1424" s="189"/>
      <c r="D1424" s="190" t="s">
        <v>292</v>
      </c>
      <c r="E1424" s="191" t="s">
        <v>5</v>
      </c>
      <c r="F1424" s="192" t="s">
        <v>3982</v>
      </c>
      <c r="H1424" s="193">
        <v>36</v>
      </c>
      <c r="I1424" s="194"/>
      <c r="K1424" s="398"/>
      <c r="L1424" s="189"/>
      <c r="M1424" s="195"/>
      <c r="N1424" s="196"/>
      <c r="O1424" s="196"/>
      <c r="P1424" s="196"/>
      <c r="Q1424" s="196"/>
      <c r="R1424" s="196"/>
      <c r="S1424" s="196"/>
      <c r="T1424" s="197"/>
      <c r="AT1424" s="191" t="s">
        <v>292</v>
      </c>
      <c r="AU1424" s="191" t="s">
        <v>84</v>
      </c>
      <c r="AV1424" s="11" t="s">
        <v>84</v>
      </c>
      <c r="AW1424" s="11" t="s">
        <v>37</v>
      </c>
      <c r="AX1424" s="11" t="s">
        <v>74</v>
      </c>
      <c r="AY1424" s="191" t="s">
        <v>285</v>
      </c>
    </row>
    <row r="1425" spans="2:65" s="11" customFormat="1">
      <c r="B1425" s="189"/>
      <c r="D1425" s="190" t="s">
        <v>292</v>
      </c>
      <c r="E1425" s="191" t="s">
        <v>5</v>
      </c>
      <c r="F1425" s="192" t="s">
        <v>3983</v>
      </c>
      <c r="H1425" s="193">
        <v>14.4</v>
      </c>
      <c r="I1425" s="194"/>
      <c r="K1425" s="398"/>
      <c r="L1425" s="189"/>
      <c r="M1425" s="195"/>
      <c r="N1425" s="196"/>
      <c r="O1425" s="196"/>
      <c r="P1425" s="196"/>
      <c r="Q1425" s="196"/>
      <c r="R1425" s="196"/>
      <c r="S1425" s="196"/>
      <c r="T1425" s="197"/>
      <c r="AT1425" s="191" t="s">
        <v>292</v>
      </c>
      <c r="AU1425" s="191" t="s">
        <v>84</v>
      </c>
      <c r="AV1425" s="11" t="s">
        <v>84</v>
      </c>
      <c r="AW1425" s="11" t="s">
        <v>37</v>
      </c>
      <c r="AX1425" s="11" t="s">
        <v>74</v>
      </c>
      <c r="AY1425" s="191" t="s">
        <v>285</v>
      </c>
    </row>
    <row r="1426" spans="2:65" s="13" customFormat="1">
      <c r="B1426" s="206"/>
      <c r="D1426" s="215" t="s">
        <v>292</v>
      </c>
      <c r="E1426" s="219" t="s">
        <v>5</v>
      </c>
      <c r="F1426" s="220" t="s">
        <v>310</v>
      </c>
      <c r="H1426" s="221">
        <v>50.4</v>
      </c>
      <c r="I1426" s="210"/>
      <c r="K1426" s="400"/>
      <c r="L1426" s="206"/>
      <c r="M1426" s="211"/>
      <c r="N1426" s="212"/>
      <c r="O1426" s="212"/>
      <c r="P1426" s="212"/>
      <c r="Q1426" s="212"/>
      <c r="R1426" s="212"/>
      <c r="S1426" s="212"/>
      <c r="T1426" s="213"/>
      <c r="AT1426" s="214" t="s">
        <v>292</v>
      </c>
      <c r="AU1426" s="214" t="s">
        <v>84</v>
      </c>
      <c r="AV1426" s="13" t="s">
        <v>291</v>
      </c>
      <c r="AW1426" s="13" t="s">
        <v>37</v>
      </c>
      <c r="AX1426" s="13" t="s">
        <v>82</v>
      </c>
      <c r="AY1426" s="214" t="s">
        <v>285</v>
      </c>
    </row>
    <row r="1427" spans="2:65" s="1" customFormat="1">
      <c r="B1427" s="176"/>
      <c r="C1427" s="177" t="s">
        <v>3984</v>
      </c>
      <c r="D1427" s="177" t="s">
        <v>287</v>
      </c>
      <c r="E1427" s="178" t="s">
        <v>3985</v>
      </c>
      <c r="F1427" s="179" t="s">
        <v>3986</v>
      </c>
      <c r="G1427" s="180" t="s">
        <v>318</v>
      </c>
      <c r="H1427" s="181">
        <v>178</v>
      </c>
      <c r="I1427" s="182"/>
      <c r="J1427" s="183">
        <f>ROUND(I1427*H1427,2)</f>
        <v>0</v>
      </c>
      <c r="K1427" s="403" t="s">
        <v>5584</v>
      </c>
      <c r="L1427" s="42"/>
      <c r="M1427" s="184" t="s">
        <v>5</v>
      </c>
      <c r="N1427" s="185" t="s">
        <v>45</v>
      </c>
      <c r="O1427" s="43"/>
      <c r="P1427" s="186">
        <f>O1427*H1427</f>
        <v>0</v>
      </c>
      <c r="Q1427" s="186">
        <v>0</v>
      </c>
      <c r="R1427" s="186">
        <f>Q1427*H1427</f>
        <v>0</v>
      </c>
      <c r="S1427" s="186">
        <v>0</v>
      </c>
      <c r="T1427" s="187">
        <f>S1427*H1427</f>
        <v>0</v>
      </c>
      <c r="AR1427" s="25" t="s">
        <v>337</v>
      </c>
      <c r="AT1427" s="25" t="s">
        <v>287</v>
      </c>
      <c r="AU1427" s="25" t="s">
        <v>84</v>
      </c>
      <c r="AY1427" s="25" t="s">
        <v>285</v>
      </c>
      <c r="BE1427" s="188">
        <f>IF(N1427="základní",J1427,0)</f>
        <v>0</v>
      </c>
      <c r="BF1427" s="188">
        <f>IF(N1427="snížená",J1427,0)</f>
        <v>0</v>
      </c>
      <c r="BG1427" s="188">
        <f>IF(N1427="zákl. přenesená",J1427,0)</f>
        <v>0</v>
      </c>
      <c r="BH1427" s="188">
        <f>IF(N1427="sníž. přenesená",J1427,0)</f>
        <v>0</v>
      </c>
      <c r="BI1427" s="188">
        <f>IF(N1427="nulová",J1427,0)</f>
        <v>0</v>
      </c>
      <c r="BJ1427" s="25" t="s">
        <v>82</v>
      </c>
      <c r="BK1427" s="188">
        <f>ROUND(I1427*H1427,2)</f>
        <v>0</v>
      </c>
      <c r="BL1427" s="25" t="s">
        <v>337</v>
      </c>
      <c r="BM1427" s="25" t="s">
        <v>1219</v>
      </c>
    </row>
    <row r="1428" spans="2:65" s="1" customFormat="1" ht="24">
      <c r="B1428" s="176"/>
      <c r="C1428" s="177" t="s">
        <v>3987</v>
      </c>
      <c r="D1428" s="177" t="s">
        <v>287</v>
      </c>
      <c r="E1428" s="178" t="s">
        <v>3988</v>
      </c>
      <c r="F1428" s="179" t="s">
        <v>3989</v>
      </c>
      <c r="G1428" s="180" t="s">
        <v>328</v>
      </c>
      <c r="H1428" s="181">
        <v>0.99399999999999999</v>
      </c>
      <c r="I1428" s="182"/>
      <c r="J1428" s="183">
        <f>ROUND(I1428*H1428,2)</f>
        <v>0</v>
      </c>
      <c r="K1428" s="403" t="s">
        <v>5584</v>
      </c>
      <c r="L1428" s="42"/>
      <c r="M1428" s="184" t="s">
        <v>5</v>
      </c>
      <c r="N1428" s="185" t="s">
        <v>45</v>
      </c>
      <c r="O1428" s="43"/>
      <c r="P1428" s="186">
        <f>O1428*H1428</f>
        <v>0</v>
      </c>
      <c r="Q1428" s="186">
        <v>0</v>
      </c>
      <c r="R1428" s="186">
        <f>Q1428*H1428</f>
        <v>0</v>
      </c>
      <c r="S1428" s="186">
        <v>0</v>
      </c>
      <c r="T1428" s="187">
        <f>S1428*H1428</f>
        <v>0</v>
      </c>
      <c r="AR1428" s="25" t="s">
        <v>337</v>
      </c>
      <c r="AT1428" s="25" t="s">
        <v>287</v>
      </c>
      <c r="AU1428" s="25" t="s">
        <v>84</v>
      </c>
      <c r="AY1428" s="25" t="s">
        <v>285</v>
      </c>
      <c r="BE1428" s="188">
        <f>IF(N1428="základní",J1428,0)</f>
        <v>0</v>
      </c>
      <c r="BF1428" s="188">
        <f>IF(N1428="snížená",J1428,0)</f>
        <v>0</v>
      </c>
      <c r="BG1428" s="188">
        <f>IF(N1428="zákl. přenesená",J1428,0)</f>
        <v>0</v>
      </c>
      <c r="BH1428" s="188">
        <f>IF(N1428="sníž. přenesená",J1428,0)</f>
        <v>0</v>
      </c>
      <c r="BI1428" s="188">
        <f>IF(N1428="nulová",J1428,0)</f>
        <v>0</v>
      </c>
      <c r="BJ1428" s="25" t="s">
        <v>82</v>
      </c>
      <c r="BK1428" s="188">
        <f>ROUND(I1428*H1428,2)</f>
        <v>0</v>
      </c>
      <c r="BL1428" s="25" t="s">
        <v>337</v>
      </c>
      <c r="BM1428" s="25" t="s">
        <v>1233</v>
      </c>
    </row>
    <row r="1429" spans="2:65" s="11" customFormat="1">
      <c r="B1429" s="189"/>
      <c r="D1429" s="190" t="s">
        <v>292</v>
      </c>
      <c r="E1429" s="191" t="s">
        <v>5</v>
      </c>
      <c r="F1429" s="192" t="s">
        <v>3990</v>
      </c>
      <c r="H1429" s="193">
        <v>0.16900000000000001</v>
      </c>
      <c r="I1429" s="194"/>
      <c r="K1429" s="398"/>
      <c r="L1429" s="189"/>
      <c r="M1429" s="195"/>
      <c r="N1429" s="196"/>
      <c r="O1429" s="196"/>
      <c r="P1429" s="196"/>
      <c r="Q1429" s="196"/>
      <c r="R1429" s="196"/>
      <c r="S1429" s="196"/>
      <c r="T1429" s="197"/>
      <c r="AT1429" s="191" t="s">
        <v>292</v>
      </c>
      <c r="AU1429" s="191" t="s">
        <v>84</v>
      </c>
      <c r="AV1429" s="11" t="s">
        <v>84</v>
      </c>
      <c r="AW1429" s="11" t="s">
        <v>37</v>
      </c>
      <c r="AX1429" s="11" t="s">
        <v>74</v>
      </c>
      <c r="AY1429" s="191" t="s">
        <v>285</v>
      </c>
    </row>
    <row r="1430" spans="2:65" s="11" customFormat="1">
      <c r="B1430" s="189"/>
      <c r="D1430" s="190" t="s">
        <v>292</v>
      </c>
      <c r="E1430" s="191" t="s">
        <v>5</v>
      </c>
      <c r="F1430" s="192" t="s">
        <v>3991</v>
      </c>
      <c r="H1430" s="193">
        <v>0.82499999999999996</v>
      </c>
      <c r="I1430" s="194"/>
      <c r="K1430" s="398"/>
      <c r="L1430" s="189"/>
      <c r="M1430" s="195"/>
      <c r="N1430" s="196"/>
      <c r="O1430" s="196"/>
      <c r="P1430" s="196"/>
      <c r="Q1430" s="196"/>
      <c r="R1430" s="196"/>
      <c r="S1430" s="196"/>
      <c r="T1430" s="197"/>
      <c r="AT1430" s="191" t="s">
        <v>292</v>
      </c>
      <c r="AU1430" s="191" t="s">
        <v>84</v>
      </c>
      <c r="AV1430" s="11" t="s">
        <v>84</v>
      </c>
      <c r="AW1430" s="11" t="s">
        <v>37</v>
      </c>
      <c r="AX1430" s="11" t="s">
        <v>74</v>
      </c>
      <c r="AY1430" s="191" t="s">
        <v>285</v>
      </c>
    </row>
    <row r="1431" spans="2:65" s="13" customFormat="1">
      <c r="B1431" s="206"/>
      <c r="D1431" s="215" t="s">
        <v>292</v>
      </c>
      <c r="E1431" s="219" t="s">
        <v>5</v>
      </c>
      <c r="F1431" s="220" t="s">
        <v>310</v>
      </c>
      <c r="H1431" s="221">
        <v>0.99399999999999999</v>
      </c>
      <c r="I1431" s="210"/>
      <c r="K1431" s="400"/>
      <c r="L1431" s="206"/>
      <c r="M1431" s="211"/>
      <c r="N1431" s="212"/>
      <c r="O1431" s="212"/>
      <c r="P1431" s="212"/>
      <c r="Q1431" s="212"/>
      <c r="R1431" s="212"/>
      <c r="S1431" s="212"/>
      <c r="T1431" s="213"/>
      <c r="AT1431" s="214" t="s">
        <v>292</v>
      </c>
      <c r="AU1431" s="214" t="s">
        <v>84</v>
      </c>
      <c r="AV1431" s="13" t="s">
        <v>291</v>
      </c>
      <c r="AW1431" s="13" t="s">
        <v>37</v>
      </c>
      <c r="AX1431" s="13" t="s">
        <v>82</v>
      </c>
      <c r="AY1431" s="214" t="s">
        <v>285</v>
      </c>
    </row>
    <row r="1432" spans="2:65" s="1" customFormat="1" ht="24">
      <c r="B1432" s="176"/>
      <c r="C1432" s="177" t="s">
        <v>3992</v>
      </c>
      <c r="D1432" s="177" t="s">
        <v>287</v>
      </c>
      <c r="E1432" s="178" t="s">
        <v>3993</v>
      </c>
      <c r="F1432" s="179" t="s">
        <v>3994</v>
      </c>
      <c r="G1432" s="180" t="s">
        <v>328</v>
      </c>
      <c r="H1432" s="181">
        <v>1.056</v>
      </c>
      <c r="I1432" s="182"/>
      <c r="J1432" s="183">
        <f>ROUND(I1432*H1432,2)</f>
        <v>0</v>
      </c>
      <c r="K1432" s="403" t="s">
        <v>5584</v>
      </c>
      <c r="L1432" s="42"/>
      <c r="M1432" s="184" t="s">
        <v>5</v>
      </c>
      <c r="N1432" s="185" t="s">
        <v>45</v>
      </c>
      <c r="O1432" s="43"/>
      <c r="P1432" s="186">
        <f>O1432*H1432</f>
        <v>0</v>
      </c>
      <c r="Q1432" s="186">
        <v>0</v>
      </c>
      <c r="R1432" s="186">
        <f>Q1432*H1432</f>
        <v>0</v>
      </c>
      <c r="S1432" s="186">
        <v>0</v>
      </c>
      <c r="T1432" s="187">
        <f>S1432*H1432</f>
        <v>0</v>
      </c>
      <c r="AR1432" s="25" t="s">
        <v>337</v>
      </c>
      <c r="AT1432" s="25" t="s">
        <v>287</v>
      </c>
      <c r="AU1432" s="25" t="s">
        <v>84</v>
      </c>
      <c r="AY1432" s="25" t="s">
        <v>285</v>
      </c>
      <c r="BE1432" s="188">
        <f>IF(N1432="základní",J1432,0)</f>
        <v>0</v>
      </c>
      <c r="BF1432" s="188">
        <f>IF(N1432="snížená",J1432,0)</f>
        <v>0</v>
      </c>
      <c r="BG1432" s="188">
        <f>IF(N1432="zákl. přenesená",J1432,0)</f>
        <v>0</v>
      </c>
      <c r="BH1432" s="188">
        <f>IF(N1432="sníž. přenesená",J1432,0)</f>
        <v>0</v>
      </c>
      <c r="BI1432" s="188">
        <f>IF(N1432="nulová",J1432,0)</f>
        <v>0</v>
      </c>
      <c r="BJ1432" s="25" t="s">
        <v>82</v>
      </c>
      <c r="BK1432" s="188">
        <f>ROUND(I1432*H1432,2)</f>
        <v>0</v>
      </c>
      <c r="BL1432" s="25" t="s">
        <v>337</v>
      </c>
      <c r="BM1432" s="25" t="s">
        <v>1241</v>
      </c>
    </row>
    <row r="1433" spans="2:65" s="11" customFormat="1">
      <c r="B1433" s="189"/>
      <c r="D1433" s="215" t="s">
        <v>292</v>
      </c>
      <c r="E1433" s="216" t="s">
        <v>5</v>
      </c>
      <c r="F1433" s="217" t="s">
        <v>3995</v>
      </c>
      <c r="H1433" s="218">
        <v>1.056</v>
      </c>
      <c r="I1433" s="194"/>
      <c r="K1433" s="398"/>
      <c r="L1433" s="189"/>
      <c r="M1433" s="195"/>
      <c r="N1433" s="196"/>
      <c r="O1433" s="196"/>
      <c r="P1433" s="196"/>
      <c r="Q1433" s="196"/>
      <c r="R1433" s="196"/>
      <c r="S1433" s="196"/>
      <c r="T1433" s="197"/>
      <c r="AT1433" s="191" t="s">
        <v>292</v>
      </c>
      <c r="AU1433" s="191" t="s">
        <v>84</v>
      </c>
      <c r="AV1433" s="11" t="s">
        <v>84</v>
      </c>
      <c r="AW1433" s="11" t="s">
        <v>37</v>
      </c>
      <c r="AX1433" s="11" t="s">
        <v>82</v>
      </c>
      <c r="AY1433" s="191" t="s">
        <v>285</v>
      </c>
    </row>
    <row r="1434" spans="2:65" s="1" customFormat="1">
      <c r="B1434" s="176"/>
      <c r="C1434" s="177" t="s">
        <v>3996</v>
      </c>
      <c r="D1434" s="177" t="s">
        <v>287</v>
      </c>
      <c r="E1434" s="178" t="s">
        <v>3997</v>
      </c>
      <c r="F1434" s="179" t="s">
        <v>3998</v>
      </c>
      <c r="G1434" s="180" t="s">
        <v>328</v>
      </c>
      <c r="H1434" s="181">
        <v>2</v>
      </c>
      <c r="I1434" s="182"/>
      <c r="J1434" s="183">
        <f>ROUND(I1434*H1434,2)</f>
        <v>0</v>
      </c>
      <c r="K1434" s="403" t="s">
        <v>5584</v>
      </c>
      <c r="L1434" s="42"/>
      <c r="M1434" s="184" t="s">
        <v>5</v>
      </c>
      <c r="N1434" s="185" t="s">
        <v>45</v>
      </c>
      <c r="O1434" s="43"/>
      <c r="P1434" s="186">
        <f>O1434*H1434</f>
        <v>0</v>
      </c>
      <c r="Q1434" s="186">
        <v>0</v>
      </c>
      <c r="R1434" s="186">
        <f>Q1434*H1434</f>
        <v>0</v>
      </c>
      <c r="S1434" s="186">
        <v>0</v>
      </c>
      <c r="T1434" s="187">
        <f>S1434*H1434</f>
        <v>0</v>
      </c>
      <c r="AR1434" s="25" t="s">
        <v>337</v>
      </c>
      <c r="AT1434" s="25" t="s">
        <v>287</v>
      </c>
      <c r="AU1434" s="25" t="s">
        <v>84</v>
      </c>
      <c r="AY1434" s="25" t="s">
        <v>285</v>
      </c>
      <c r="BE1434" s="188">
        <f>IF(N1434="základní",J1434,0)</f>
        <v>0</v>
      </c>
      <c r="BF1434" s="188">
        <f>IF(N1434="snížená",J1434,0)</f>
        <v>0</v>
      </c>
      <c r="BG1434" s="188">
        <f>IF(N1434="zákl. přenesená",J1434,0)</f>
        <v>0</v>
      </c>
      <c r="BH1434" s="188">
        <f>IF(N1434="sníž. přenesená",J1434,0)</f>
        <v>0</v>
      </c>
      <c r="BI1434" s="188">
        <f>IF(N1434="nulová",J1434,0)</f>
        <v>0</v>
      </c>
      <c r="BJ1434" s="25" t="s">
        <v>82</v>
      </c>
      <c r="BK1434" s="188">
        <f>ROUND(I1434*H1434,2)</f>
        <v>0</v>
      </c>
      <c r="BL1434" s="25" t="s">
        <v>337</v>
      </c>
      <c r="BM1434" s="25" t="s">
        <v>1249</v>
      </c>
    </row>
    <row r="1435" spans="2:65" s="1" customFormat="1" ht="36">
      <c r="B1435" s="176"/>
      <c r="C1435" s="177" t="s">
        <v>3999</v>
      </c>
      <c r="D1435" s="177" t="s">
        <v>287</v>
      </c>
      <c r="E1435" s="178" t="s">
        <v>4000</v>
      </c>
      <c r="F1435" s="179" t="s">
        <v>4001</v>
      </c>
      <c r="G1435" s="180" t="s">
        <v>674</v>
      </c>
      <c r="H1435" s="181">
        <v>70.33</v>
      </c>
      <c r="I1435" s="182"/>
      <c r="J1435" s="183">
        <f>ROUND(I1435*H1435,2)</f>
        <v>0</v>
      </c>
      <c r="K1435" s="397" t="s">
        <v>5585</v>
      </c>
      <c r="L1435" s="42"/>
      <c r="M1435" s="184" t="s">
        <v>5</v>
      </c>
      <c r="N1435" s="185" t="s">
        <v>45</v>
      </c>
      <c r="O1435" s="43"/>
      <c r="P1435" s="186">
        <f>O1435*H1435</f>
        <v>0</v>
      </c>
      <c r="Q1435" s="186">
        <v>0</v>
      </c>
      <c r="R1435" s="186">
        <f>Q1435*H1435</f>
        <v>0</v>
      </c>
      <c r="S1435" s="186">
        <v>0</v>
      </c>
      <c r="T1435" s="187">
        <f>S1435*H1435</f>
        <v>0</v>
      </c>
      <c r="AR1435" s="25" t="s">
        <v>337</v>
      </c>
      <c r="AT1435" s="25" t="s">
        <v>287</v>
      </c>
      <c r="AU1435" s="25" t="s">
        <v>84</v>
      </c>
      <c r="AY1435" s="25" t="s">
        <v>285</v>
      </c>
      <c r="BE1435" s="188">
        <f>IF(N1435="základní",J1435,0)</f>
        <v>0</v>
      </c>
      <c r="BF1435" s="188">
        <f>IF(N1435="snížená",J1435,0)</f>
        <v>0</v>
      </c>
      <c r="BG1435" s="188">
        <f>IF(N1435="zákl. přenesená",J1435,0)</f>
        <v>0</v>
      </c>
      <c r="BH1435" s="188">
        <f>IF(N1435="sníž. přenesená",J1435,0)</f>
        <v>0</v>
      </c>
      <c r="BI1435" s="188">
        <f>IF(N1435="nulová",J1435,0)</f>
        <v>0</v>
      </c>
      <c r="BJ1435" s="25" t="s">
        <v>82</v>
      </c>
      <c r="BK1435" s="188">
        <f>ROUND(I1435*H1435,2)</f>
        <v>0</v>
      </c>
      <c r="BL1435" s="25" t="s">
        <v>337</v>
      </c>
      <c r="BM1435" s="25" t="s">
        <v>1257</v>
      </c>
    </row>
    <row r="1436" spans="2:65" s="10" customFormat="1" ht="14.4">
      <c r="B1436" s="162"/>
      <c r="D1436" s="173" t="s">
        <v>73</v>
      </c>
      <c r="E1436" s="174" t="s">
        <v>4002</v>
      </c>
      <c r="F1436" s="174" t="s">
        <v>4003</v>
      </c>
      <c r="I1436" s="165"/>
      <c r="J1436" s="175">
        <f>BK1436</f>
        <v>0</v>
      </c>
      <c r="K1436" s="401"/>
      <c r="L1436" s="162"/>
      <c r="M1436" s="167"/>
      <c r="N1436" s="168"/>
      <c r="O1436" s="168"/>
      <c r="P1436" s="169">
        <f>SUM(P1437:P1447)</f>
        <v>0</v>
      </c>
      <c r="Q1436" s="168"/>
      <c r="R1436" s="169">
        <f>SUM(R1437:R1447)</f>
        <v>0</v>
      </c>
      <c r="S1436" s="168"/>
      <c r="T1436" s="170">
        <f>SUM(T1437:T1447)</f>
        <v>0</v>
      </c>
      <c r="AR1436" s="163" t="s">
        <v>82</v>
      </c>
      <c r="AT1436" s="171" t="s">
        <v>73</v>
      </c>
      <c r="AU1436" s="171" t="s">
        <v>82</v>
      </c>
      <c r="AY1436" s="163" t="s">
        <v>285</v>
      </c>
      <c r="BK1436" s="172">
        <f>SUM(BK1437:BK1447)</f>
        <v>0</v>
      </c>
    </row>
    <row r="1437" spans="2:65" s="1" customFormat="1" ht="24">
      <c r="B1437" s="176"/>
      <c r="C1437" s="177" t="s">
        <v>4004</v>
      </c>
      <c r="D1437" s="177" t="s">
        <v>287</v>
      </c>
      <c r="E1437" s="178" t="s">
        <v>4005</v>
      </c>
      <c r="F1437" s="179" t="s">
        <v>4006</v>
      </c>
      <c r="G1437" s="180" t="s">
        <v>328</v>
      </c>
      <c r="H1437" s="181">
        <v>134</v>
      </c>
      <c r="I1437" s="182"/>
      <c r="J1437" s="183">
        <f>ROUND(I1437*H1437,2)</f>
        <v>0</v>
      </c>
      <c r="K1437" s="397" t="s">
        <v>5585</v>
      </c>
      <c r="L1437" s="42"/>
      <c r="M1437" s="184" t="s">
        <v>5</v>
      </c>
      <c r="N1437" s="185" t="s">
        <v>45</v>
      </c>
      <c r="O1437" s="43"/>
      <c r="P1437" s="186">
        <f>O1437*H1437</f>
        <v>0</v>
      </c>
      <c r="Q1437" s="186">
        <v>0</v>
      </c>
      <c r="R1437" s="186">
        <f>Q1437*H1437</f>
        <v>0</v>
      </c>
      <c r="S1437" s="186">
        <v>0</v>
      </c>
      <c r="T1437" s="187">
        <f>S1437*H1437</f>
        <v>0</v>
      </c>
      <c r="AR1437" s="25" t="s">
        <v>337</v>
      </c>
      <c r="AT1437" s="25" t="s">
        <v>287</v>
      </c>
      <c r="AU1437" s="25" t="s">
        <v>84</v>
      </c>
      <c r="AY1437" s="25" t="s">
        <v>285</v>
      </c>
      <c r="BE1437" s="188">
        <f>IF(N1437="základní",J1437,0)</f>
        <v>0</v>
      </c>
      <c r="BF1437" s="188">
        <f>IF(N1437="snížená",J1437,0)</f>
        <v>0</v>
      </c>
      <c r="BG1437" s="188">
        <f>IF(N1437="zákl. přenesená",J1437,0)</f>
        <v>0</v>
      </c>
      <c r="BH1437" s="188">
        <f>IF(N1437="sníž. přenesená",J1437,0)</f>
        <v>0</v>
      </c>
      <c r="BI1437" s="188">
        <f>IF(N1437="nulová",J1437,0)</f>
        <v>0</v>
      </c>
      <c r="BJ1437" s="25" t="s">
        <v>82</v>
      </c>
      <c r="BK1437" s="188">
        <f>ROUND(I1437*H1437,2)</f>
        <v>0</v>
      </c>
      <c r="BL1437" s="25" t="s">
        <v>337</v>
      </c>
      <c r="BM1437" s="25" t="s">
        <v>1265</v>
      </c>
    </row>
    <row r="1438" spans="2:65" s="1" customFormat="1" ht="24">
      <c r="B1438" s="176"/>
      <c r="C1438" s="177" t="s">
        <v>4007</v>
      </c>
      <c r="D1438" s="177" t="s">
        <v>287</v>
      </c>
      <c r="E1438" s="178" t="s">
        <v>4008</v>
      </c>
      <c r="F1438" s="179" t="s">
        <v>4009</v>
      </c>
      <c r="G1438" s="180" t="s">
        <v>328</v>
      </c>
      <c r="H1438" s="181">
        <v>168.1</v>
      </c>
      <c r="I1438" s="182"/>
      <c r="J1438" s="183">
        <f>ROUND(I1438*H1438,2)</f>
        <v>0</v>
      </c>
      <c r="K1438" s="403" t="s">
        <v>5585</v>
      </c>
      <c r="L1438" s="42"/>
      <c r="M1438" s="184" t="s">
        <v>5</v>
      </c>
      <c r="N1438" s="185" t="s">
        <v>45</v>
      </c>
      <c r="O1438" s="43"/>
      <c r="P1438" s="186">
        <f>O1438*H1438</f>
        <v>0</v>
      </c>
      <c r="Q1438" s="186">
        <v>0</v>
      </c>
      <c r="R1438" s="186">
        <f>Q1438*H1438</f>
        <v>0</v>
      </c>
      <c r="S1438" s="186">
        <v>0</v>
      </c>
      <c r="T1438" s="187">
        <f>S1438*H1438</f>
        <v>0</v>
      </c>
      <c r="AR1438" s="25" t="s">
        <v>337</v>
      </c>
      <c r="AT1438" s="25" t="s">
        <v>287</v>
      </c>
      <c r="AU1438" s="25" t="s">
        <v>84</v>
      </c>
      <c r="AY1438" s="25" t="s">
        <v>285</v>
      </c>
      <c r="BE1438" s="188">
        <f>IF(N1438="základní",J1438,0)</f>
        <v>0</v>
      </c>
      <c r="BF1438" s="188">
        <f>IF(N1438="snížená",J1438,0)</f>
        <v>0</v>
      </c>
      <c r="BG1438" s="188">
        <f>IF(N1438="zákl. přenesená",J1438,0)</f>
        <v>0</v>
      </c>
      <c r="BH1438" s="188">
        <f>IF(N1438="sníž. přenesená",J1438,0)</f>
        <v>0</v>
      </c>
      <c r="BI1438" s="188">
        <f>IF(N1438="nulová",J1438,0)</f>
        <v>0</v>
      </c>
      <c r="BJ1438" s="25" t="s">
        <v>82</v>
      </c>
      <c r="BK1438" s="188">
        <f>ROUND(I1438*H1438,2)</f>
        <v>0</v>
      </c>
      <c r="BL1438" s="25" t="s">
        <v>337</v>
      </c>
      <c r="BM1438" s="25" t="s">
        <v>1275</v>
      </c>
    </row>
    <row r="1439" spans="2:65" s="11" customFormat="1">
      <c r="B1439" s="189"/>
      <c r="D1439" s="190" t="s">
        <v>292</v>
      </c>
      <c r="E1439" s="191" t="s">
        <v>5</v>
      </c>
      <c r="F1439" s="192" t="s">
        <v>4010</v>
      </c>
      <c r="H1439" s="193">
        <v>156</v>
      </c>
      <c r="I1439" s="194"/>
      <c r="K1439" s="398"/>
      <c r="L1439" s="189"/>
      <c r="M1439" s="195"/>
      <c r="N1439" s="196"/>
      <c r="O1439" s="196"/>
      <c r="P1439" s="196"/>
      <c r="Q1439" s="196"/>
      <c r="R1439" s="196"/>
      <c r="S1439" s="196"/>
      <c r="T1439" s="197"/>
      <c r="AT1439" s="191" t="s">
        <v>292</v>
      </c>
      <c r="AU1439" s="191" t="s">
        <v>84</v>
      </c>
      <c r="AV1439" s="11" t="s">
        <v>84</v>
      </c>
      <c r="AW1439" s="11" t="s">
        <v>37</v>
      </c>
      <c r="AX1439" s="11" t="s">
        <v>74</v>
      </c>
      <c r="AY1439" s="191" t="s">
        <v>285</v>
      </c>
    </row>
    <row r="1440" spans="2:65" s="11" customFormat="1">
      <c r="B1440" s="189"/>
      <c r="D1440" s="190" t="s">
        <v>292</v>
      </c>
      <c r="E1440" s="191" t="s">
        <v>5</v>
      </c>
      <c r="F1440" s="192" t="s">
        <v>4011</v>
      </c>
      <c r="H1440" s="193">
        <v>12.1</v>
      </c>
      <c r="I1440" s="194"/>
      <c r="K1440" s="398"/>
      <c r="L1440" s="189"/>
      <c r="M1440" s="195"/>
      <c r="N1440" s="196"/>
      <c r="O1440" s="196"/>
      <c r="P1440" s="196"/>
      <c r="Q1440" s="196"/>
      <c r="R1440" s="196"/>
      <c r="S1440" s="196"/>
      <c r="T1440" s="197"/>
      <c r="AT1440" s="191" t="s">
        <v>292</v>
      </c>
      <c r="AU1440" s="191" t="s">
        <v>84</v>
      </c>
      <c r="AV1440" s="11" t="s">
        <v>84</v>
      </c>
      <c r="AW1440" s="11" t="s">
        <v>37</v>
      </c>
      <c r="AX1440" s="11" t="s">
        <v>74</v>
      </c>
      <c r="AY1440" s="191" t="s">
        <v>285</v>
      </c>
    </row>
    <row r="1441" spans="2:65" s="13" customFormat="1">
      <c r="B1441" s="206"/>
      <c r="D1441" s="215" t="s">
        <v>292</v>
      </c>
      <c r="E1441" s="219" t="s">
        <v>5</v>
      </c>
      <c r="F1441" s="220" t="s">
        <v>310</v>
      </c>
      <c r="H1441" s="221">
        <v>168.1</v>
      </c>
      <c r="I1441" s="210"/>
      <c r="K1441" s="400"/>
      <c r="L1441" s="206"/>
      <c r="M1441" s="211"/>
      <c r="N1441" s="212"/>
      <c r="O1441" s="212"/>
      <c r="P1441" s="212"/>
      <c r="Q1441" s="212"/>
      <c r="R1441" s="212"/>
      <c r="S1441" s="212"/>
      <c r="T1441" s="213"/>
      <c r="AT1441" s="214" t="s">
        <v>292</v>
      </c>
      <c r="AU1441" s="214" t="s">
        <v>84</v>
      </c>
      <c r="AV1441" s="13" t="s">
        <v>291</v>
      </c>
      <c r="AW1441" s="13" t="s">
        <v>37</v>
      </c>
      <c r="AX1441" s="13" t="s">
        <v>82</v>
      </c>
      <c r="AY1441" s="214" t="s">
        <v>285</v>
      </c>
    </row>
    <row r="1442" spans="2:65" s="1" customFormat="1" ht="24">
      <c r="B1442" s="176"/>
      <c r="C1442" s="177" t="s">
        <v>4012</v>
      </c>
      <c r="D1442" s="177" t="s">
        <v>287</v>
      </c>
      <c r="E1442" s="178" t="s">
        <v>4013</v>
      </c>
      <c r="F1442" s="179" t="s">
        <v>4014</v>
      </c>
      <c r="G1442" s="180" t="s">
        <v>318</v>
      </c>
      <c r="H1442" s="181">
        <v>199</v>
      </c>
      <c r="I1442" s="182"/>
      <c r="J1442" s="183">
        <f>ROUND(I1442*H1442,2)</f>
        <v>0</v>
      </c>
      <c r="K1442" s="403" t="s">
        <v>5585</v>
      </c>
      <c r="L1442" s="42"/>
      <c r="M1442" s="184" t="s">
        <v>5</v>
      </c>
      <c r="N1442" s="185" t="s">
        <v>45</v>
      </c>
      <c r="O1442" s="43"/>
      <c r="P1442" s="186">
        <f>O1442*H1442</f>
        <v>0</v>
      </c>
      <c r="Q1442" s="186">
        <v>0</v>
      </c>
      <c r="R1442" s="186">
        <f>Q1442*H1442</f>
        <v>0</v>
      </c>
      <c r="S1442" s="186">
        <v>0</v>
      </c>
      <c r="T1442" s="187">
        <f>S1442*H1442</f>
        <v>0</v>
      </c>
      <c r="AR1442" s="25" t="s">
        <v>337</v>
      </c>
      <c r="AT1442" s="25" t="s">
        <v>287</v>
      </c>
      <c r="AU1442" s="25" t="s">
        <v>84</v>
      </c>
      <c r="AY1442" s="25" t="s">
        <v>285</v>
      </c>
      <c r="BE1442" s="188">
        <f>IF(N1442="základní",J1442,0)</f>
        <v>0</v>
      </c>
      <c r="BF1442" s="188">
        <f>IF(N1442="snížená",J1442,0)</f>
        <v>0</v>
      </c>
      <c r="BG1442" s="188">
        <f>IF(N1442="zákl. přenesená",J1442,0)</f>
        <v>0</v>
      </c>
      <c r="BH1442" s="188">
        <f>IF(N1442="sníž. přenesená",J1442,0)</f>
        <v>0</v>
      </c>
      <c r="BI1442" s="188">
        <f>IF(N1442="nulová",J1442,0)</f>
        <v>0</v>
      </c>
      <c r="BJ1442" s="25" t="s">
        <v>82</v>
      </c>
      <c r="BK1442" s="188">
        <f>ROUND(I1442*H1442,2)</f>
        <v>0</v>
      </c>
      <c r="BL1442" s="25" t="s">
        <v>337</v>
      </c>
      <c r="BM1442" s="25" t="s">
        <v>1283</v>
      </c>
    </row>
    <row r="1443" spans="2:65" s="11" customFormat="1">
      <c r="B1443" s="189"/>
      <c r="D1443" s="190" t="s">
        <v>292</v>
      </c>
      <c r="E1443" s="191" t="s">
        <v>5</v>
      </c>
      <c r="F1443" s="192" t="s">
        <v>4015</v>
      </c>
      <c r="H1443" s="193">
        <v>152</v>
      </c>
      <c r="I1443" s="194"/>
      <c r="K1443" s="398"/>
      <c r="L1443" s="189"/>
      <c r="M1443" s="195"/>
      <c r="N1443" s="196"/>
      <c r="O1443" s="196"/>
      <c r="P1443" s="196"/>
      <c r="Q1443" s="196"/>
      <c r="R1443" s="196"/>
      <c r="S1443" s="196"/>
      <c r="T1443" s="197"/>
      <c r="AT1443" s="191" t="s">
        <v>292</v>
      </c>
      <c r="AU1443" s="191" t="s">
        <v>84</v>
      </c>
      <c r="AV1443" s="11" t="s">
        <v>84</v>
      </c>
      <c r="AW1443" s="11" t="s">
        <v>37</v>
      </c>
      <c r="AX1443" s="11" t="s">
        <v>74</v>
      </c>
      <c r="AY1443" s="191" t="s">
        <v>285</v>
      </c>
    </row>
    <row r="1444" spans="2:65" s="11" customFormat="1">
      <c r="B1444" s="189"/>
      <c r="D1444" s="190" t="s">
        <v>292</v>
      </c>
      <c r="E1444" s="191" t="s">
        <v>5</v>
      </c>
      <c r="F1444" s="192" t="s">
        <v>4016</v>
      </c>
      <c r="H1444" s="193">
        <v>23</v>
      </c>
      <c r="I1444" s="194"/>
      <c r="K1444" s="398"/>
      <c r="L1444" s="189"/>
      <c r="M1444" s="195"/>
      <c r="N1444" s="196"/>
      <c r="O1444" s="196"/>
      <c r="P1444" s="196"/>
      <c r="Q1444" s="196"/>
      <c r="R1444" s="196"/>
      <c r="S1444" s="196"/>
      <c r="T1444" s="197"/>
      <c r="AT1444" s="191" t="s">
        <v>292</v>
      </c>
      <c r="AU1444" s="191" t="s">
        <v>84</v>
      </c>
      <c r="AV1444" s="11" t="s">
        <v>84</v>
      </c>
      <c r="AW1444" s="11" t="s">
        <v>37</v>
      </c>
      <c r="AX1444" s="11" t="s">
        <v>74</v>
      </c>
      <c r="AY1444" s="191" t="s">
        <v>285</v>
      </c>
    </row>
    <row r="1445" spans="2:65" s="11" customFormat="1">
      <c r="B1445" s="189"/>
      <c r="D1445" s="190" t="s">
        <v>292</v>
      </c>
      <c r="E1445" s="191" t="s">
        <v>5</v>
      </c>
      <c r="F1445" s="192" t="s">
        <v>4017</v>
      </c>
      <c r="H1445" s="193">
        <v>24</v>
      </c>
      <c r="I1445" s="194"/>
      <c r="K1445" s="398"/>
      <c r="L1445" s="189"/>
      <c r="M1445" s="195"/>
      <c r="N1445" s="196"/>
      <c r="O1445" s="196"/>
      <c r="P1445" s="196"/>
      <c r="Q1445" s="196"/>
      <c r="R1445" s="196"/>
      <c r="S1445" s="196"/>
      <c r="T1445" s="197"/>
      <c r="AT1445" s="191" t="s">
        <v>292</v>
      </c>
      <c r="AU1445" s="191" t="s">
        <v>84</v>
      </c>
      <c r="AV1445" s="11" t="s">
        <v>84</v>
      </c>
      <c r="AW1445" s="11" t="s">
        <v>37</v>
      </c>
      <c r="AX1445" s="11" t="s">
        <v>74</v>
      </c>
      <c r="AY1445" s="191" t="s">
        <v>285</v>
      </c>
    </row>
    <row r="1446" spans="2:65" s="13" customFormat="1">
      <c r="B1446" s="206"/>
      <c r="D1446" s="215" t="s">
        <v>292</v>
      </c>
      <c r="E1446" s="219" t="s">
        <v>5</v>
      </c>
      <c r="F1446" s="220" t="s">
        <v>310</v>
      </c>
      <c r="H1446" s="221">
        <v>199</v>
      </c>
      <c r="I1446" s="210"/>
      <c r="K1446" s="400"/>
      <c r="L1446" s="206"/>
      <c r="M1446" s="211"/>
      <c r="N1446" s="212"/>
      <c r="O1446" s="212"/>
      <c r="P1446" s="212"/>
      <c r="Q1446" s="212"/>
      <c r="R1446" s="212"/>
      <c r="S1446" s="212"/>
      <c r="T1446" s="213"/>
      <c r="AT1446" s="214" t="s">
        <v>292</v>
      </c>
      <c r="AU1446" s="214" t="s">
        <v>84</v>
      </c>
      <c r="AV1446" s="13" t="s">
        <v>291</v>
      </c>
      <c r="AW1446" s="13" t="s">
        <v>37</v>
      </c>
      <c r="AX1446" s="13" t="s">
        <v>82</v>
      </c>
      <c r="AY1446" s="214" t="s">
        <v>285</v>
      </c>
    </row>
    <row r="1447" spans="2:65" s="1" customFormat="1">
      <c r="B1447" s="176"/>
      <c r="C1447" s="177" t="s">
        <v>4018</v>
      </c>
      <c r="D1447" s="177" t="s">
        <v>287</v>
      </c>
      <c r="E1447" s="178" t="s">
        <v>4019</v>
      </c>
      <c r="F1447" s="179" t="s">
        <v>4020</v>
      </c>
      <c r="G1447" s="180" t="s">
        <v>328</v>
      </c>
      <c r="H1447" s="181">
        <v>127</v>
      </c>
      <c r="I1447" s="182"/>
      <c r="J1447" s="183">
        <f>ROUND(I1447*H1447,2)</f>
        <v>0</v>
      </c>
      <c r="K1447" s="403" t="s">
        <v>5584</v>
      </c>
      <c r="L1447" s="42"/>
      <c r="M1447" s="184" t="s">
        <v>5</v>
      </c>
      <c r="N1447" s="185" t="s">
        <v>45</v>
      </c>
      <c r="O1447" s="43"/>
      <c r="P1447" s="186">
        <f>O1447*H1447</f>
        <v>0</v>
      </c>
      <c r="Q1447" s="186">
        <v>0</v>
      </c>
      <c r="R1447" s="186">
        <f>Q1447*H1447</f>
        <v>0</v>
      </c>
      <c r="S1447" s="186">
        <v>0</v>
      </c>
      <c r="T1447" s="187">
        <f>S1447*H1447</f>
        <v>0</v>
      </c>
      <c r="AR1447" s="25" t="s">
        <v>337</v>
      </c>
      <c r="AT1447" s="25" t="s">
        <v>287</v>
      </c>
      <c r="AU1447" s="25" t="s">
        <v>84</v>
      </c>
      <c r="AY1447" s="25" t="s">
        <v>285</v>
      </c>
      <c r="BE1447" s="188">
        <f>IF(N1447="základní",J1447,0)</f>
        <v>0</v>
      </c>
      <c r="BF1447" s="188">
        <f>IF(N1447="snížená",J1447,0)</f>
        <v>0</v>
      </c>
      <c r="BG1447" s="188">
        <f>IF(N1447="zákl. přenesená",J1447,0)</f>
        <v>0</v>
      </c>
      <c r="BH1447" s="188">
        <f>IF(N1447="sníž. přenesená",J1447,0)</f>
        <v>0</v>
      </c>
      <c r="BI1447" s="188">
        <f>IF(N1447="nulová",J1447,0)</f>
        <v>0</v>
      </c>
      <c r="BJ1447" s="25" t="s">
        <v>82</v>
      </c>
      <c r="BK1447" s="188">
        <f>ROUND(I1447*H1447,2)</f>
        <v>0</v>
      </c>
      <c r="BL1447" s="25" t="s">
        <v>337</v>
      </c>
      <c r="BM1447" s="25" t="s">
        <v>145</v>
      </c>
    </row>
    <row r="1448" spans="2:65" s="10" customFormat="1" ht="14.4">
      <c r="B1448" s="162"/>
      <c r="D1448" s="173" t="s">
        <v>73</v>
      </c>
      <c r="E1448" s="174" t="s">
        <v>3525</v>
      </c>
      <c r="F1448" s="174" t="s">
        <v>4021</v>
      </c>
      <c r="I1448" s="165"/>
      <c r="J1448" s="175">
        <f>BK1448</f>
        <v>0</v>
      </c>
      <c r="K1448" s="401"/>
      <c r="L1448" s="162"/>
      <c r="M1448" s="167"/>
      <c r="N1448" s="168"/>
      <c r="O1448" s="168"/>
      <c r="P1448" s="169">
        <f>SUM(P1449:P1480)</f>
        <v>0</v>
      </c>
      <c r="Q1448" s="168"/>
      <c r="R1448" s="169">
        <f>SUM(R1449:R1480)</f>
        <v>0.29231869999999993</v>
      </c>
      <c r="S1448" s="168"/>
      <c r="T1448" s="170">
        <f>SUM(T1449:T1480)</f>
        <v>0</v>
      </c>
      <c r="AR1448" s="163" t="s">
        <v>84</v>
      </c>
      <c r="AT1448" s="171" t="s">
        <v>73</v>
      </c>
      <c r="AU1448" s="171" t="s">
        <v>82</v>
      </c>
      <c r="AY1448" s="163" t="s">
        <v>285</v>
      </c>
      <c r="BK1448" s="172">
        <f>SUM(BK1449:BK1480)</f>
        <v>0</v>
      </c>
    </row>
    <row r="1449" spans="2:65" s="1" customFormat="1" ht="24">
      <c r="B1449" s="176"/>
      <c r="C1449" s="177" t="s">
        <v>4022</v>
      </c>
      <c r="D1449" s="177" t="s">
        <v>287</v>
      </c>
      <c r="E1449" s="178" t="s">
        <v>4023</v>
      </c>
      <c r="F1449" s="179" t="s">
        <v>4024</v>
      </c>
      <c r="G1449" s="180" t="s">
        <v>328</v>
      </c>
      <c r="H1449" s="181">
        <v>35.71</v>
      </c>
      <c r="I1449" s="182"/>
      <c r="J1449" s="183">
        <f>ROUND(I1449*H1449,2)</f>
        <v>0</v>
      </c>
      <c r="K1449" s="403" t="s">
        <v>5585</v>
      </c>
      <c r="L1449" s="42"/>
      <c r="M1449" s="184" t="s">
        <v>5</v>
      </c>
      <c r="N1449" s="185" t="s">
        <v>45</v>
      </c>
      <c r="O1449" s="43"/>
      <c r="P1449" s="186">
        <f>O1449*H1449</f>
        <v>0</v>
      </c>
      <c r="Q1449" s="186">
        <v>0</v>
      </c>
      <c r="R1449" s="186">
        <f>Q1449*H1449</f>
        <v>0</v>
      </c>
      <c r="S1449" s="186">
        <v>0</v>
      </c>
      <c r="T1449" s="187">
        <f>S1449*H1449</f>
        <v>0</v>
      </c>
      <c r="AR1449" s="25" t="s">
        <v>337</v>
      </c>
      <c r="AT1449" s="25" t="s">
        <v>287</v>
      </c>
      <c r="AU1449" s="25" t="s">
        <v>84</v>
      </c>
      <c r="AY1449" s="25" t="s">
        <v>285</v>
      </c>
      <c r="BE1449" s="188">
        <f>IF(N1449="základní",J1449,0)</f>
        <v>0</v>
      </c>
      <c r="BF1449" s="188">
        <f>IF(N1449="snížená",J1449,0)</f>
        <v>0</v>
      </c>
      <c r="BG1449" s="188">
        <f>IF(N1449="zákl. přenesená",J1449,0)</f>
        <v>0</v>
      </c>
      <c r="BH1449" s="188">
        <f>IF(N1449="sníž. přenesená",J1449,0)</f>
        <v>0</v>
      </c>
      <c r="BI1449" s="188">
        <f>IF(N1449="nulová",J1449,0)</f>
        <v>0</v>
      </c>
      <c r="BJ1449" s="25" t="s">
        <v>82</v>
      </c>
      <c r="BK1449" s="188">
        <f>ROUND(I1449*H1449,2)</f>
        <v>0</v>
      </c>
      <c r="BL1449" s="25" t="s">
        <v>337</v>
      </c>
      <c r="BM1449" s="25" t="s">
        <v>1298</v>
      </c>
    </row>
    <row r="1450" spans="2:65" s="1" customFormat="1" ht="24">
      <c r="B1450" s="176"/>
      <c r="C1450" s="177" t="s">
        <v>4025</v>
      </c>
      <c r="D1450" s="177" t="s">
        <v>287</v>
      </c>
      <c r="E1450" s="178" t="s">
        <v>4026</v>
      </c>
      <c r="F1450" s="179" t="s">
        <v>4027</v>
      </c>
      <c r="G1450" s="180" t="s">
        <v>318</v>
      </c>
      <c r="H1450" s="181">
        <v>19.72</v>
      </c>
      <c r="I1450" s="182"/>
      <c r="J1450" s="183">
        <f>ROUND(I1450*H1450,2)</f>
        <v>0</v>
      </c>
      <c r="K1450" s="397" t="s">
        <v>5585</v>
      </c>
      <c r="L1450" s="42"/>
      <c r="M1450" s="184" t="s">
        <v>5</v>
      </c>
      <c r="N1450" s="185" t="s">
        <v>45</v>
      </c>
      <c r="O1450" s="43"/>
      <c r="P1450" s="186">
        <f>O1450*H1450</f>
        <v>0</v>
      </c>
      <c r="Q1450" s="186">
        <v>1.56E-3</v>
      </c>
      <c r="R1450" s="186">
        <f>Q1450*H1450</f>
        <v>3.0763199999999997E-2</v>
      </c>
      <c r="S1450" s="186">
        <v>0</v>
      </c>
      <c r="T1450" s="187">
        <f>S1450*H1450</f>
        <v>0</v>
      </c>
      <c r="AR1450" s="25" t="s">
        <v>337</v>
      </c>
      <c r="AT1450" s="25" t="s">
        <v>287</v>
      </c>
      <c r="AU1450" s="25" t="s">
        <v>84</v>
      </c>
      <c r="AY1450" s="25" t="s">
        <v>285</v>
      </c>
      <c r="BE1450" s="188">
        <f>IF(N1450="základní",J1450,0)</f>
        <v>0</v>
      </c>
      <c r="BF1450" s="188">
        <f>IF(N1450="snížená",J1450,0)</f>
        <v>0</v>
      </c>
      <c r="BG1450" s="188">
        <f>IF(N1450="zákl. přenesená",J1450,0)</f>
        <v>0</v>
      </c>
      <c r="BH1450" s="188">
        <f>IF(N1450="sníž. přenesená",J1450,0)</f>
        <v>0</v>
      </c>
      <c r="BI1450" s="188">
        <f>IF(N1450="nulová",J1450,0)</f>
        <v>0</v>
      </c>
      <c r="BJ1450" s="25" t="s">
        <v>82</v>
      </c>
      <c r="BK1450" s="188">
        <f>ROUND(I1450*H1450,2)</f>
        <v>0</v>
      </c>
      <c r="BL1450" s="25" t="s">
        <v>337</v>
      </c>
      <c r="BM1450" s="25" t="s">
        <v>4028</v>
      </c>
    </row>
    <row r="1451" spans="2:65" s="11" customFormat="1">
      <c r="B1451" s="189"/>
      <c r="D1451" s="215" t="s">
        <v>292</v>
      </c>
      <c r="E1451" s="216" t="s">
        <v>5</v>
      </c>
      <c r="F1451" s="217" t="s">
        <v>4029</v>
      </c>
      <c r="H1451" s="218">
        <v>19.72</v>
      </c>
      <c r="I1451" s="194"/>
      <c r="K1451" s="398"/>
      <c r="L1451" s="189"/>
      <c r="M1451" s="195"/>
      <c r="N1451" s="196"/>
      <c r="O1451" s="196"/>
      <c r="P1451" s="196"/>
      <c r="Q1451" s="196"/>
      <c r="R1451" s="196"/>
      <c r="S1451" s="196"/>
      <c r="T1451" s="197"/>
      <c r="AT1451" s="191" t="s">
        <v>292</v>
      </c>
      <c r="AU1451" s="191" t="s">
        <v>84</v>
      </c>
      <c r="AV1451" s="11" t="s">
        <v>84</v>
      </c>
      <c r="AW1451" s="11" t="s">
        <v>37</v>
      </c>
      <c r="AX1451" s="11" t="s">
        <v>82</v>
      </c>
      <c r="AY1451" s="191" t="s">
        <v>285</v>
      </c>
    </row>
    <row r="1452" spans="2:65" s="1" customFormat="1" ht="24">
      <c r="B1452" s="176"/>
      <c r="C1452" s="177" t="s">
        <v>4030</v>
      </c>
      <c r="D1452" s="177" t="s">
        <v>287</v>
      </c>
      <c r="E1452" s="178" t="s">
        <v>4031</v>
      </c>
      <c r="F1452" s="179" t="s">
        <v>4032</v>
      </c>
      <c r="G1452" s="180" t="s">
        <v>328</v>
      </c>
      <c r="H1452" s="181">
        <v>474.286</v>
      </c>
      <c r="I1452" s="182"/>
      <c r="J1452" s="183">
        <f>ROUND(I1452*H1452,2)</f>
        <v>0</v>
      </c>
      <c r="K1452" s="403" t="s">
        <v>5585</v>
      </c>
      <c r="L1452" s="42"/>
      <c r="M1452" s="184" t="s">
        <v>5</v>
      </c>
      <c r="N1452" s="185" t="s">
        <v>45</v>
      </c>
      <c r="O1452" s="43"/>
      <c r="P1452" s="186">
        <f>O1452*H1452</f>
        <v>0</v>
      </c>
      <c r="Q1452" s="186">
        <v>0</v>
      </c>
      <c r="R1452" s="186">
        <f>Q1452*H1452</f>
        <v>0</v>
      </c>
      <c r="S1452" s="186">
        <v>0</v>
      </c>
      <c r="T1452" s="187">
        <f>S1452*H1452</f>
        <v>0</v>
      </c>
      <c r="AR1452" s="25" t="s">
        <v>337</v>
      </c>
      <c r="AT1452" s="25" t="s">
        <v>287</v>
      </c>
      <c r="AU1452" s="25" t="s">
        <v>84</v>
      </c>
      <c r="AY1452" s="25" t="s">
        <v>285</v>
      </c>
      <c r="BE1452" s="188">
        <f>IF(N1452="základní",J1452,0)</f>
        <v>0</v>
      </c>
      <c r="BF1452" s="188">
        <f>IF(N1452="snížená",J1452,0)</f>
        <v>0</v>
      </c>
      <c r="BG1452" s="188">
        <f>IF(N1452="zákl. přenesená",J1452,0)</f>
        <v>0</v>
      </c>
      <c r="BH1452" s="188">
        <f>IF(N1452="sníž. přenesená",J1452,0)</f>
        <v>0</v>
      </c>
      <c r="BI1452" s="188">
        <f>IF(N1452="nulová",J1452,0)</f>
        <v>0</v>
      </c>
      <c r="BJ1452" s="25" t="s">
        <v>82</v>
      </c>
      <c r="BK1452" s="188">
        <f>ROUND(I1452*H1452,2)</f>
        <v>0</v>
      </c>
      <c r="BL1452" s="25" t="s">
        <v>337</v>
      </c>
      <c r="BM1452" s="25" t="s">
        <v>1314</v>
      </c>
    </row>
    <row r="1453" spans="2:65" s="11" customFormat="1">
      <c r="B1453" s="189"/>
      <c r="D1453" s="215" t="s">
        <v>292</v>
      </c>
      <c r="E1453" s="216" t="s">
        <v>5</v>
      </c>
      <c r="F1453" s="217" t="s">
        <v>4033</v>
      </c>
      <c r="H1453" s="218">
        <v>474.286</v>
      </c>
      <c r="I1453" s="194"/>
      <c r="K1453" s="398"/>
      <c r="L1453" s="189"/>
      <c r="M1453" s="195"/>
      <c r="N1453" s="196"/>
      <c r="O1453" s="196"/>
      <c r="P1453" s="196"/>
      <c r="Q1453" s="196"/>
      <c r="R1453" s="196"/>
      <c r="S1453" s="196"/>
      <c r="T1453" s="197"/>
      <c r="AT1453" s="191" t="s">
        <v>292</v>
      </c>
      <c r="AU1453" s="191" t="s">
        <v>84</v>
      </c>
      <c r="AV1453" s="11" t="s">
        <v>84</v>
      </c>
      <c r="AW1453" s="11" t="s">
        <v>37</v>
      </c>
      <c r="AX1453" s="11" t="s">
        <v>82</v>
      </c>
      <c r="AY1453" s="191" t="s">
        <v>285</v>
      </c>
    </row>
    <row r="1454" spans="2:65" s="1" customFormat="1" ht="24">
      <c r="B1454" s="176"/>
      <c r="C1454" s="177" t="s">
        <v>4034</v>
      </c>
      <c r="D1454" s="177" t="s">
        <v>287</v>
      </c>
      <c r="E1454" s="178" t="s">
        <v>4035</v>
      </c>
      <c r="F1454" s="179" t="s">
        <v>4036</v>
      </c>
      <c r="G1454" s="180" t="s">
        <v>318</v>
      </c>
      <c r="H1454" s="181">
        <v>60</v>
      </c>
      <c r="I1454" s="182"/>
      <c r="J1454" s="183">
        <f t="shared" ref="J1454:J1459" si="450">ROUND(I1454*H1454,2)</f>
        <v>0</v>
      </c>
      <c r="K1454" s="403" t="s">
        <v>5585</v>
      </c>
      <c r="L1454" s="42"/>
      <c r="M1454" s="184" t="s">
        <v>5</v>
      </c>
      <c r="N1454" s="185" t="s">
        <v>45</v>
      </c>
      <c r="O1454" s="43"/>
      <c r="P1454" s="186">
        <f t="shared" ref="P1454:P1459" si="451">O1454*H1454</f>
        <v>0</v>
      </c>
      <c r="Q1454" s="186">
        <v>0</v>
      </c>
      <c r="R1454" s="186">
        <f t="shared" ref="R1454:R1459" si="452">Q1454*H1454</f>
        <v>0</v>
      </c>
      <c r="S1454" s="186">
        <v>0</v>
      </c>
      <c r="T1454" s="187">
        <f t="shared" ref="T1454:T1459" si="453">S1454*H1454</f>
        <v>0</v>
      </c>
      <c r="AR1454" s="25" t="s">
        <v>337</v>
      </c>
      <c r="AT1454" s="25" t="s">
        <v>287</v>
      </c>
      <c r="AU1454" s="25" t="s">
        <v>84</v>
      </c>
      <c r="AY1454" s="25" t="s">
        <v>285</v>
      </c>
      <c r="BE1454" s="188">
        <f t="shared" ref="BE1454:BE1459" si="454">IF(N1454="základní",J1454,0)</f>
        <v>0</v>
      </c>
      <c r="BF1454" s="188">
        <f t="shared" ref="BF1454:BF1459" si="455">IF(N1454="snížená",J1454,0)</f>
        <v>0</v>
      </c>
      <c r="BG1454" s="188">
        <f t="shared" ref="BG1454:BG1459" si="456">IF(N1454="zákl. přenesená",J1454,0)</f>
        <v>0</v>
      </c>
      <c r="BH1454" s="188">
        <f t="shared" ref="BH1454:BH1459" si="457">IF(N1454="sníž. přenesená",J1454,0)</f>
        <v>0</v>
      </c>
      <c r="BI1454" s="188">
        <f t="shared" ref="BI1454:BI1459" si="458">IF(N1454="nulová",J1454,0)</f>
        <v>0</v>
      </c>
      <c r="BJ1454" s="25" t="s">
        <v>82</v>
      </c>
      <c r="BK1454" s="188">
        <f t="shared" ref="BK1454:BK1459" si="459">ROUND(I1454*H1454,2)</f>
        <v>0</v>
      </c>
      <c r="BL1454" s="25" t="s">
        <v>337</v>
      </c>
      <c r="BM1454" s="25" t="s">
        <v>1324</v>
      </c>
    </row>
    <row r="1455" spans="2:65" s="1" customFormat="1" ht="24">
      <c r="B1455" s="176"/>
      <c r="C1455" s="177" t="s">
        <v>4037</v>
      </c>
      <c r="D1455" s="177" t="s">
        <v>287</v>
      </c>
      <c r="E1455" s="178" t="s">
        <v>4038</v>
      </c>
      <c r="F1455" s="179" t="s">
        <v>4039</v>
      </c>
      <c r="G1455" s="180" t="s">
        <v>318</v>
      </c>
      <c r="H1455" s="181">
        <v>72</v>
      </c>
      <c r="I1455" s="182"/>
      <c r="J1455" s="183">
        <f t="shared" si="450"/>
        <v>0</v>
      </c>
      <c r="K1455" s="403" t="s">
        <v>5585</v>
      </c>
      <c r="L1455" s="42"/>
      <c r="M1455" s="184" t="s">
        <v>5</v>
      </c>
      <c r="N1455" s="185" t="s">
        <v>45</v>
      </c>
      <c r="O1455" s="43"/>
      <c r="P1455" s="186">
        <f t="shared" si="451"/>
        <v>0</v>
      </c>
      <c r="Q1455" s="186">
        <v>0</v>
      </c>
      <c r="R1455" s="186">
        <f t="shared" si="452"/>
        <v>0</v>
      </c>
      <c r="S1455" s="186">
        <v>0</v>
      </c>
      <c r="T1455" s="187">
        <f t="shared" si="453"/>
        <v>0</v>
      </c>
      <c r="AR1455" s="25" t="s">
        <v>337</v>
      </c>
      <c r="AT1455" s="25" t="s">
        <v>287</v>
      </c>
      <c r="AU1455" s="25" t="s">
        <v>84</v>
      </c>
      <c r="AY1455" s="25" t="s">
        <v>285</v>
      </c>
      <c r="BE1455" s="188">
        <f t="shared" si="454"/>
        <v>0</v>
      </c>
      <c r="BF1455" s="188">
        <f t="shared" si="455"/>
        <v>0</v>
      </c>
      <c r="BG1455" s="188">
        <f t="shared" si="456"/>
        <v>0</v>
      </c>
      <c r="BH1455" s="188">
        <f t="shared" si="457"/>
        <v>0</v>
      </c>
      <c r="BI1455" s="188">
        <f t="shared" si="458"/>
        <v>0</v>
      </c>
      <c r="BJ1455" s="25" t="s">
        <v>82</v>
      </c>
      <c r="BK1455" s="188">
        <f t="shared" si="459"/>
        <v>0</v>
      </c>
      <c r="BL1455" s="25" t="s">
        <v>337</v>
      </c>
      <c r="BM1455" s="25" t="s">
        <v>1332</v>
      </c>
    </row>
    <row r="1456" spans="2:65" s="1" customFormat="1" ht="24">
      <c r="B1456" s="176"/>
      <c r="C1456" s="177" t="s">
        <v>4040</v>
      </c>
      <c r="D1456" s="177" t="s">
        <v>287</v>
      </c>
      <c r="E1456" s="178" t="s">
        <v>4041</v>
      </c>
      <c r="F1456" s="179" t="s">
        <v>4042</v>
      </c>
      <c r="G1456" s="180" t="s">
        <v>318</v>
      </c>
      <c r="H1456" s="181">
        <v>19</v>
      </c>
      <c r="I1456" s="182"/>
      <c r="J1456" s="183">
        <f t="shared" si="450"/>
        <v>0</v>
      </c>
      <c r="K1456" s="403" t="s">
        <v>5585</v>
      </c>
      <c r="L1456" s="42"/>
      <c r="M1456" s="184" t="s">
        <v>5</v>
      </c>
      <c r="N1456" s="185" t="s">
        <v>45</v>
      </c>
      <c r="O1456" s="43"/>
      <c r="P1456" s="186">
        <f t="shared" si="451"/>
        <v>0</v>
      </c>
      <c r="Q1456" s="186">
        <v>0</v>
      </c>
      <c r="R1456" s="186">
        <f t="shared" si="452"/>
        <v>0</v>
      </c>
      <c r="S1456" s="186">
        <v>0</v>
      </c>
      <c r="T1456" s="187">
        <f t="shared" si="453"/>
        <v>0</v>
      </c>
      <c r="AR1456" s="25" t="s">
        <v>337</v>
      </c>
      <c r="AT1456" s="25" t="s">
        <v>287</v>
      </c>
      <c r="AU1456" s="25" t="s">
        <v>84</v>
      </c>
      <c r="AY1456" s="25" t="s">
        <v>285</v>
      </c>
      <c r="BE1456" s="188">
        <f t="shared" si="454"/>
        <v>0</v>
      </c>
      <c r="BF1456" s="188">
        <f t="shared" si="455"/>
        <v>0</v>
      </c>
      <c r="BG1456" s="188">
        <f t="shared" si="456"/>
        <v>0</v>
      </c>
      <c r="BH1456" s="188">
        <f t="shared" si="457"/>
        <v>0</v>
      </c>
      <c r="BI1456" s="188">
        <f t="shared" si="458"/>
        <v>0</v>
      </c>
      <c r="BJ1456" s="25" t="s">
        <v>82</v>
      </c>
      <c r="BK1456" s="188">
        <f t="shared" si="459"/>
        <v>0</v>
      </c>
      <c r="BL1456" s="25" t="s">
        <v>337</v>
      </c>
      <c r="BM1456" s="25" t="s">
        <v>1340</v>
      </c>
    </row>
    <row r="1457" spans="2:65" s="1" customFormat="1" ht="24">
      <c r="B1457" s="176"/>
      <c r="C1457" s="177" t="s">
        <v>4043</v>
      </c>
      <c r="D1457" s="177" t="s">
        <v>287</v>
      </c>
      <c r="E1457" s="178" t="s">
        <v>4044</v>
      </c>
      <c r="F1457" s="179" t="s">
        <v>4045</v>
      </c>
      <c r="G1457" s="180" t="s">
        <v>318</v>
      </c>
      <c r="H1457" s="181">
        <v>15</v>
      </c>
      <c r="I1457" s="182"/>
      <c r="J1457" s="183">
        <f t="shared" si="450"/>
        <v>0</v>
      </c>
      <c r="K1457" s="403" t="s">
        <v>5585</v>
      </c>
      <c r="L1457" s="42"/>
      <c r="M1457" s="184" t="s">
        <v>5</v>
      </c>
      <c r="N1457" s="185" t="s">
        <v>45</v>
      </c>
      <c r="O1457" s="43"/>
      <c r="P1457" s="186">
        <f t="shared" si="451"/>
        <v>0</v>
      </c>
      <c r="Q1457" s="186">
        <v>0</v>
      </c>
      <c r="R1457" s="186">
        <f t="shared" si="452"/>
        <v>0</v>
      </c>
      <c r="S1457" s="186">
        <v>0</v>
      </c>
      <c r="T1457" s="187">
        <f t="shared" si="453"/>
        <v>0</v>
      </c>
      <c r="AR1457" s="25" t="s">
        <v>337</v>
      </c>
      <c r="AT1457" s="25" t="s">
        <v>287</v>
      </c>
      <c r="AU1457" s="25" t="s">
        <v>84</v>
      </c>
      <c r="AY1457" s="25" t="s">
        <v>285</v>
      </c>
      <c r="BE1457" s="188">
        <f t="shared" si="454"/>
        <v>0</v>
      </c>
      <c r="BF1457" s="188">
        <f t="shared" si="455"/>
        <v>0</v>
      </c>
      <c r="BG1457" s="188">
        <f t="shared" si="456"/>
        <v>0</v>
      </c>
      <c r="BH1457" s="188">
        <f t="shared" si="457"/>
        <v>0</v>
      </c>
      <c r="BI1457" s="188">
        <f t="shared" si="458"/>
        <v>0</v>
      </c>
      <c r="BJ1457" s="25" t="s">
        <v>82</v>
      </c>
      <c r="BK1457" s="188">
        <f t="shared" si="459"/>
        <v>0</v>
      </c>
      <c r="BL1457" s="25" t="s">
        <v>337</v>
      </c>
      <c r="BM1457" s="25" t="s">
        <v>1348</v>
      </c>
    </row>
    <row r="1458" spans="2:65" s="1" customFormat="1" ht="24">
      <c r="B1458" s="176"/>
      <c r="C1458" s="177" t="s">
        <v>4046</v>
      </c>
      <c r="D1458" s="177" t="s">
        <v>287</v>
      </c>
      <c r="E1458" s="178" t="s">
        <v>4047</v>
      </c>
      <c r="F1458" s="179" t="s">
        <v>4048</v>
      </c>
      <c r="G1458" s="180" t="s">
        <v>318</v>
      </c>
      <c r="H1458" s="181">
        <v>30</v>
      </c>
      <c r="I1458" s="182"/>
      <c r="J1458" s="183">
        <f t="shared" si="450"/>
        <v>0</v>
      </c>
      <c r="K1458" s="403" t="s">
        <v>5585</v>
      </c>
      <c r="L1458" s="42"/>
      <c r="M1458" s="184" t="s">
        <v>5</v>
      </c>
      <c r="N1458" s="185" t="s">
        <v>45</v>
      </c>
      <c r="O1458" s="43"/>
      <c r="P1458" s="186">
        <f t="shared" si="451"/>
        <v>0</v>
      </c>
      <c r="Q1458" s="186">
        <v>0</v>
      </c>
      <c r="R1458" s="186">
        <f t="shared" si="452"/>
        <v>0</v>
      </c>
      <c r="S1458" s="186">
        <v>0</v>
      </c>
      <c r="T1458" s="187">
        <f t="shared" si="453"/>
        <v>0</v>
      </c>
      <c r="AR1458" s="25" t="s">
        <v>337</v>
      </c>
      <c r="AT1458" s="25" t="s">
        <v>287</v>
      </c>
      <c r="AU1458" s="25" t="s">
        <v>84</v>
      </c>
      <c r="AY1458" s="25" t="s">
        <v>285</v>
      </c>
      <c r="BE1458" s="188">
        <f t="shared" si="454"/>
        <v>0</v>
      </c>
      <c r="BF1458" s="188">
        <f t="shared" si="455"/>
        <v>0</v>
      </c>
      <c r="BG1458" s="188">
        <f t="shared" si="456"/>
        <v>0</v>
      </c>
      <c r="BH1458" s="188">
        <f t="shared" si="457"/>
        <v>0</v>
      </c>
      <c r="BI1458" s="188">
        <f t="shared" si="458"/>
        <v>0</v>
      </c>
      <c r="BJ1458" s="25" t="s">
        <v>82</v>
      </c>
      <c r="BK1458" s="188">
        <f t="shared" si="459"/>
        <v>0</v>
      </c>
      <c r="BL1458" s="25" t="s">
        <v>337</v>
      </c>
      <c r="BM1458" s="25" t="s">
        <v>1358</v>
      </c>
    </row>
    <row r="1459" spans="2:65" s="1" customFormat="1" ht="24">
      <c r="B1459" s="176"/>
      <c r="C1459" s="177" t="s">
        <v>4049</v>
      </c>
      <c r="D1459" s="177" t="s">
        <v>287</v>
      </c>
      <c r="E1459" s="178" t="s">
        <v>4050</v>
      </c>
      <c r="F1459" s="179" t="s">
        <v>4051</v>
      </c>
      <c r="G1459" s="180" t="s">
        <v>318</v>
      </c>
      <c r="H1459" s="181">
        <v>66.349999999999994</v>
      </c>
      <c r="I1459" s="182"/>
      <c r="J1459" s="183">
        <f t="shared" si="450"/>
        <v>0</v>
      </c>
      <c r="K1459" s="403" t="s">
        <v>5585</v>
      </c>
      <c r="L1459" s="42"/>
      <c r="M1459" s="184" t="s">
        <v>5</v>
      </c>
      <c r="N1459" s="185" t="s">
        <v>45</v>
      </c>
      <c r="O1459" s="43"/>
      <c r="P1459" s="186">
        <f t="shared" si="451"/>
        <v>0</v>
      </c>
      <c r="Q1459" s="186">
        <v>2.5899999999999999E-3</v>
      </c>
      <c r="R1459" s="186">
        <f t="shared" si="452"/>
        <v>0.17184649999999999</v>
      </c>
      <c r="S1459" s="186">
        <v>0</v>
      </c>
      <c r="T1459" s="187">
        <f t="shared" si="453"/>
        <v>0</v>
      </c>
      <c r="AR1459" s="25" t="s">
        <v>337</v>
      </c>
      <c r="AT1459" s="25" t="s">
        <v>287</v>
      </c>
      <c r="AU1459" s="25" t="s">
        <v>84</v>
      </c>
      <c r="AY1459" s="25" t="s">
        <v>285</v>
      </c>
      <c r="BE1459" s="188">
        <f t="shared" si="454"/>
        <v>0</v>
      </c>
      <c r="BF1459" s="188">
        <f t="shared" si="455"/>
        <v>0</v>
      </c>
      <c r="BG1459" s="188">
        <f t="shared" si="456"/>
        <v>0</v>
      </c>
      <c r="BH1459" s="188">
        <f t="shared" si="457"/>
        <v>0</v>
      </c>
      <c r="BI1459" s="188">
        <f t="shared" si="458"/>
        <v>0</v>
      </c>
      <c r="BJ1459" s="25" t="s">
        <v>82</v>
      </c>
      <c r="BK1459" s="188">
        <f t="shared" si="459"/>
        <v>0</v>
      </c>
      <c r="BL1459" s="25" t="s">
        <v>337</v>
      </c>
      <c r="BM1459" s="25" t="s">
        <v>4052</v>
      </c>
    </row>
    <row r="1460" spans="2:65" s="12" customFormat="1">
      <c r="B1460" s="198"/>
      <c r="D1460" s="190" t="s">
        <v>292</v>
      </c>
      <c r="E1460" s="199" t="s">
        <v>5</v>
      </c>
      <c r="F1460" s="200" t="s">
        <v>4053</v>
      </c>
      <c r="H1460" s="201" t="s">
        <v>5</v>
      </c>
      <c r="I1460" s="202"/>
      <c r="K1460" s="399"/>
      <c r="L1460" s="198"/>
      <c r="M1460" s="203"/>
      <c r="N1460" s="204"/>
      <c r="O1460" s="204"/>
      <c r="P1460" s="204"/>
      <c r="Q1460" s="204"/>
      <c r="R1460" s="204"/>
      <c r="S1460" s="204"/>
      <c r="T1460" s="205"/>
      <c r="AT1460" s="201" t="s">
        <v>292</v>
      </c>
      <c r="AU1460" s="201" t="s">
        <v>84</v>
      </c>
      <c r="AV1460" s="12" t="s">
        <v>82</v>
      </c>
      <c r="AW1460" s="12" t="s">
        <v>37</v>
      </c>
      <c r="AX1460" s="12" t="s">
        <v>74</v>
      </c>
      <c r="AY1460" s="201" t="s">
        <v>285</v>
      </c>
    </row>
    <row r="1461" spans="2:65" s="11" customFormat="1">
      <c r="B1461" s="189"/>
      <c r="D1461" s="215" t="s">
        <v>292</v>
      </c>
      <c r="E1461" s="216" t="s">
        <v>5</v>
      </c>
      <c r="F1461" s="217" t="s">
        <v>4054</v>
      </c>
      <c r="H1461" s="218">
        <v>66.349999999999994</v>
      </c>
      <c r="I1461" s="194"/>
      <c r="K1461" s="398"/>
      <c r="L1461" s="189"/>
      <c r="M1461" s="195"/>
      <c r="N1461" s="196"/>
      <c r="O1461" s="196"/>
      <c r="P1461" s="196"/>
      <c r="Q1461" s="196"/>
      <c r="R1461" s="196"/>
      <c r="S1461" s="196"/>
      <c r="T1461" s="197"/>
      <c r="AT1461" s="191" t="s">
        <v>292</v>
      </c>
      <c r="AU1461" s="191" t="s">
        <v>84</v>
      </c>
      <c r="AV1461" s="11" t="s">
        <v>84</v>
      </c>
      <c r="AW1461" s="11" t="s">
        <v>37</v>
      </c>
      <c r="AX1461" s="11" t="s">
        <v>82</v>
      </c>
      <c r="AY1461" s="191" t="s">
        <v>285</v>
      </c>
    </row>
    <row r="1462" spans="2:65" s="1" customFormat="1" ht="24">
      <c r="B1462" s="176"/>
      <c r="C1462" s="177" t="s">
        <v>4055</v>
      </c>
      <c r="D1462" s="177" t="s">
        <v>287</v>
      </c>
      <c r="E1462" s="178" t="s">
        <v>4056</v>
      </c>
      <c r="F1462" s="179" t="s">
        <v>4057</v>
      </c>
      <c r="G1462" s="180" t="s">
        <v>370</v>
      </c>
      <c r="H1462" s="181">
        <v>5</v>
      </c>
      <c r="I1462" s="182"/>
      <c r="J1462" s="183">
        <f>ROUND(I1462*H1462,2)</f>
        <v>0</v>
      </c>
      <c r="K1462" s="403" t="s">
        <v>5585</v>
      </c>
      <c r="L1462" s="42"/>
      <c r="M1462" s="184" t="s">
        <v>5</v>
      </c>
      <c r="N1462" s="185" t="s">
        <v>45</v>
      </c>
      <c r="O1462" s="43"/>
      <c r="P1462" s="186">
        <f>O1462*H1462</f>
        <v>0</v>
      </c>
      <c r="Q1462" s="186">
        <v>3.3899999999999998E-3</v>
      </c>
      <c r="R1462" s="186">
        <f>Q1462*H1462</f>
        <v>1.695E-2</v>
      </c>
      <c r="S1462" s="186">
        <v>0</v>
      </c>
      <c r="T1462" s="187">
        <f>S1462*H1462</f>
        <v>0</v>
      </c>
      <c r="AR1462" s="25" t="s">
        <v>337</v>
      </c>
      <c r="AT1462" s="25" t="s">
        <v>287</v>
      </c>
      <c r="AU1462" s="25" t="s">
        <v>84</v>
      </c>
      <c r="AY1462" s="25" t="s">
        <v>285</v>
      </c>
      <c r="BE1462" s="188">
        <f>IF(N1462="základní",J1462,0)</f>
        <v>0</v>
      </c>
      <c r="BF1462" s="188">
        <f>IF(N1462="snížená",J1462,0)</f>
        <v>0</v>
      </c>
      <c r="BG1462" s="188">
        <f>IF(N1462="zákl. přenesená",J1462,0)</f>
        <v>0</v>
      </c>
      <c r="BH1462" s="188">
        <f>IF(N1462="sníž. přenesená",J1462,0)</f>
        <v>0</v>
      </c>
      <c r="BI1462" s="188">
        <f>IF(N1462="nulová",J1462,0)</f>
        <v>0</v>
      </c>
      <c r="BJ1462" s="25" t="s">
        <v>82</v>
      </c>
      <c r="BK1462" s="188">
        <f>ROUND(I1462*H1462,2)</f>
        <v>0</v>
      </c>
      <c r="BL1462" s="25" t="s">
        <v>337</v>
      </c>
      <c r="BM1462" s="25" t="s">
        <v>4058</v>
      </c>
    </row>
    <row r="1463" spans="2:65" s="11" customFormat="1">
      <c r="B1463" s="189"/>
      <c r="D1463" s="215" t="s">
        <v>292</v>
      </c>
      <c r="E1463" s="216" t="s">
        <v>5</v>
      </c>
      <c r="F1463" s="217" t="s">
        <v>4059</v>
      </c>
      <c r="H1463" s="218">
        <v>5</v>
      </c>
      <c r="I1463" s="194"/>
      <c r="K1463" s="398"/>
      <c r="L1463" s="189"/>
      <c r="M1463" s="195"/>
      <c r="N1463" s="196"/>
      <c r="O1463" s="196"/>
      <c r="P1463" s="196"/>
      <c r="Q1463" s="196"/>
      <c r="R1463" s="196"/>
      <c r="S1463" s="196"/>
      <c r="T1463" s="197"/>
      <c r="AT1463" s="191" t="s">
        <v>292</v>
      </c>
      <c r="AU1463" s="191" t="s">
        <v>84</v>
      </c>
      <c r="AV1463" s="11" t="s">
        <v>84</v>
      </c>
      <c r="AW1463" s="11" t="s">
        <v>37</v>
      </c>
      <c r="AX1463" s="11" t="s">
        <v>82</v>
      </c>
      <c r="AY1463" s="191" t="s">
        <v>285</v>
      </c>
    </row>
    <row r="1464" spans="2:65" s="1" customFormat="1" ht="24">
      <c r="B1464" s="176"/>
      <c r="C1464" s="177" t="s">
        <v>4060</v>
      </c>
      <c r="D1464" s="177" t="s">
        <v>287</v>
      </c>
      <c r="E1464" s="178" t="s">
        <v>4061</v>
      </c>
      <c r="F1464" s="179" t="s">
        <v>4062</v>
      </c>
      <c r="G1464" s="180" t="s">
        <v>318</v>
      </c>
      <c r="H1464" s="181">
        <v>23.7</v>
      </c>
      <c r="I1464" s="182"/>
      <c r="J1464" s="183">
        <f>ROUND(I1464*H1464,2)</f>
        <v>0</v>
      </c>
      <c r="K1464" s="403" t="s">
        <v>5585</v>
      </c>
      <c r="L1464" s="42"/>
      <c r="M1464" s="184" t="s">
        <v>5</v>
      </c>
      <c r="N1464" s="185" t="s">
        <v>45</v>
      </c>
      <c r="O1464" s="43"/>
      <c r="P1464" s="186">
        <f>O1464*H1464</f>
        <v>0</v>
      </c>
      <c r="Q1464" s="186">
        <v>3.0699999999999998E-3</v>
      </c>
      <c r="R1464" s="186">
        <f>Q1464*H1464</f>
        <v>7.275899999999999E-2</v>
      </c>
      <c r="S1464" s="186">
        <v>0</v>
      </c>
      <c r="T1464" s="187">
        <f>S1464*H1464</f>
        <v>0</v>
      </c>
      <c r="AR1464" s="25" t="s">
        <v>337</v>
      </c>
      <c r="AT1464" s="25" t="s">
        <v>287</v>
      </c>
      <c r="AU1464" s="25" t="s">
        <v>84</v>
      </c>
      <c r="AY1464" s="25" t="s">
        <v>285</v>
      </c>
      <c r="BE1464" s="188">
        <f>IF(N1464="základní",J1464,0)</f>
        <v>0</v>
      </c>
      <c r="BF1464" s="188">
        <f>IF(N1464="snížená",J1464,0)</f>
        <v>0</v>
      </c>
      <c r="BG1464" s="188">
        <f>IF(N1464="zákl. přenesená",J1464,0)</f>
        <v>0</v>
      </c>
      <c r="BH1464" s="188">
        <f>IF(N1464="sníž. přenesená",J1464,0)</f>
        <v>0</v>
      </c>
      <c r="BI1464" s="188">
        <f>IF(N1464="nulová",J1464,0)</f>
        <v>0</v>
      </c>
      <c r="BJ1464" s="25" t="s">
        <v>82</v>
      </c>
      <c r="BK1464" s="188">
        <f>ROUND(I1464*H1464,2)</f>
        <v>0</v>
      </c>
      <c r="BL1464" s="25" t="s">
        <v>337</v>
      </c>
      <c r="BM1464" s="25" t="s">
        <v>4063</v>
      </c>
    </row>
    <row r="1465" spans="2:65" s="11" customFormat="1">
      <c r="B1465" s="189"/>
      <c r="D1465" s="190" t="s">
        <v>292</v>
      </c>
      <c r="E1465" s="191" t="s">
        <v>5</v>
      </c>
      <c r="F1465" s="192" t="s">
        <v>4064</v>
      </c>
      <c r="H1465" s="193">
        <v>20.7</v>
      </c>
      <c r="I1465" s="194"/>
      <c r="K1465" s="398"/>
      <c r="L1465" s="189"/>
      <c r="M1465" s="195"/>
      <c r="N1465" s="196"/>
      <c r="O1465" s="196"/>
      <c r="P1465" s="196"/>
      <c r="Q1465" s="196"/>
      <c r="R1465" s="196"/>
      <c r="S1465" s="196"/>
      <c r="T1465" s="197"/>
      <c r="AT1465" s="191" t="s">
        <v>292</v>
      </c>
      <c r="AU1465" s="191" t="s">
        <v>84</v>
      </c>
      <c r="AV1465" s="11" t="s">
        <v>84</v>
      </c>
      <c r="AW1465" s="11" t="s">
        <v>37</v>
      </c>
      <c r="AX1465" s="11" t="s">
        <v>74</v>
      </c>
      <c r="AY1465" s="191" t="s">
        <v>285</v>
      </c>
    </row>
    <row r="1466" spans="2:65" s="11" customFormat="1">
      <c r="B1466" s="189"/>
      <c r="D1466" s="190" t="s">
        <v>292</v>
      </c>
      <c r="E1466" s="191" t="s">
        <v>5</v>
      </c>
      <c r="F1466" s="192" t="s">
        <v>4065</v>
      </c>
      <c r="H1466" s="193">
        <v>3</v>
      </c>
      <c r="I1466" s="194"/>
      <c r="K1466" s="398"/>
      <c r="L1466" s="189"/>
      <c r="M1466" s="195"/>
      <c r="N1466" s="196"/>
      <c r="O1466" s="196"/>
      <c r="P1466" s="196"/>
      <c r="Q1466" s="196"/>
      <c r="R1466" s="196"/>
      <c r="S1466" s="196"/>
      <c r="T1466" s="197"/>
      <c r="AT1466" s="191" t="s">
        <v>292</v>
      </c>
      <c r="AU1466" s="191" t="s">
        <v>84</v>
      </c>
      <c r="AV1466" s="11" t="s">
        <v>84</v>
      </c>
      <c r="AW1466" s="11" t="s">
        <v>37</v>
      </c>
      <c r="AX1466" s="11" t="s">
        <v>74</v>
      </c>
      <c r="AY1466" s="191" t="s">
        <v>285</v>
      </c>
    </row>
    <row r="1467" spans="2:65" s="13" customFormat="1">
      <c r="B1467" s="206"/>
      <c r="D1467" s="215" t="s">
        <v>292</v>
      </c>
      <c r="E1467" s="219" t="s">
        <v>5</v>
      </c>
      <c r="F1467" s="220" t="s">
        <v>310</v>
      </c>
      <c r="H1467" s="221">
        <v>23.7</v>
      </c>
      <c r="I1467" s="210"/>
      <c r="K1467" s="400"/>
      <c r="L1467" s="206"/>
      <c r="M1467" s="211"/>
      <c r="N1467" s="212"/>
      <c r="O1467" s="212"/>
      <c r="P1467" s="212"/>
      <c r="Q1467" s="212"/>
      <c r="R1467" s="212"/>
      <c r="S1467" s="212"/>
      <c r="T1467" s="213"/>
      <c r="AT1467" s="214" t="s">
        <v>292</v>
      </c>
      <c r="AU1467" s="214" t="s">
        <v>84</v>
      </c>
      <c r="AV1467" s="13" t="s">
        <v>291</v>
      </c>
      <c r="AW1467" s="13" t="s">
        <v>37</v>
      </c>
      <c r="AX1467" s="13" t="s">
        <v>82</v>
      </c>
      <c r="AY1467" s="214" t="s">
        <v>285</v>
      </c>
    </row>
    <row r="1468" spans="2:65" s="1" customFormat="1">
      <c r="B1468" s="176"/>
      <c r="C1468" s="177" t="s">
        <v>4066</v>
      </c>
      <c r="D1468" s="177" t="s">
        <v>287</v>
      </c>
      <c r="E1468" s="178" t="s">
        <v>4067</v>
      </c>
      <c r="F1468" s="179" t="s">
        <v>4068</v>
      </c>
      <c r="G1468" s="180" t="s">
        <v>494</v>
      </c>
      <c r="H1468" s="181">
        <v>7</v>
      </c>
      <c r="I1468" s="182"/>
      <c r="J1468" s="183">
        <f t="shared" ref="J1468:J1480" si="460">ROUND(I1468*H1468,2)</f>
        <v>0</v>
      </c>
      <c r="K1468" s="403" t="s">
        <v>5584</v>
      </c>
      <c r="L1468" s="42"/>
      <c r="M1468" s="184" t="s">
        <v>5</v>
      </c>
      <c r="N1468" s="185" t="s">
        <v>45</v>
      </c>
      <c r="O1468" s="43"/>
      <c r="P1468" s="186">
        <f t="shared" ref="P1468:P1480" si="461">O1468*H1468</f>
        <v>0</v>
      </c>
      <c r="Q1468" s="186">
        <v>0</v>
      </c>
      <c r="R1468" s="186">
        <f t="shared" ref="R1468:R1480" si="462">Q1468*H1468</f>
        <v>0</v>
      </c>
      <c r="S1468" s="186">
        <v>0</v>
      </c>
      <c r="T1468" s="187">
        <f t="shared" ref="T1468:T1480" si="463">S1468*H1468</f>
        <v>0</v>
      </c>
      <c r="AR1468" s="25" t="s">
        <v>337</v>
      </c>
      <c r="AT1468" s="25" t="s">
        <v>287</v>
      </c>
      <c r="AU1468" s="25" t="s">
        <v>84</v>
      </c>
      <c r="AY1468" s="25" t="s">
        <v>285</v>
      </c>
      <c r="BE1468" s="188">
        <f t="shared" ref="BE1468:BE1480" si="464">IF(N1468="základní",J1468,0)</f>
        <v>0</v>
      </c>
      <c r="BF1468" s="188">
        <f t="shared" ref="BF1468:BF1480" si="465">IF(N1468="snížená",J1468,0)</f>
        <v>0</v>
      </c>
      <c r="BG1468" s="188">
        <f t="shared" ref="BG1468:BG1480" si="466">IF(N1468="zákl. přenesená",J1468,0)</f>
        <v>0</v>
      </c>
      <c r="BH1468" s="188">
        <f t="shared" ref="BH1468:BH1480" si="467">IF(N1468="sníž. přenesená",J1468,0)</f>
        <v>0</v>
      </c>
      <c r="BI1468" s="188">
        <f t="shared" ref="BI1468:BI1480" si="468">IF(N1468="nulová",J1468,0)</f>
        <v>0</v>
      </c>
      <c r="BJ1468" s="25" t="s">
        <v>82</v>
      </c>
      <c r="BK1468" s="188">
        <f t="shared" ref="BK1468:BK1480" si="469">ROUND(I1468*H1468,2)</f>
        <v>0</v>
      </c>
      <c r="BL1468" s="25" t="s">
        <v>337</v>
      </c>
      <c r="BM1468" s="25" t="s">
        <v>1382</v>
      </c>
    </row>
    <row r="1469" spans="2:65" s="1" customFormat="1">
      <c r="B1469" s="176"/>
      <c r="C1469" s="177" t="s">
        <v>4069</v>
      </c>
      <c r="D1469" s="177" t="s">
        <v>287</v>
      </c>
      <c r="E1469" s="178" t="s">
        <v>4070</v>
      </c>
      <c r="F1469" s="179" t="s">
        <v>4071</v>
      </c>
      <c r="G1469" s="180" t="s">
        <v>1061</v>
      </c>
      <c r="H1469" s="181">
        <v>1</v>
      </c>
      <c r="I1469" s="182"/>
      <c r="J1469" s="183">
        <f t="shared" si="460"/>
        <v>0</v>
      </c>
      <c r="K1469" s="403" t="s">
        <v>5584</v>
      </c>
      <c r="L1469" s="42"/>
      <c r="M1469" s="184" t="s">
        <v>5</v>
      </c>
      <c r="N1469" s="185" t="s">
        <v>45</v>
      </c>
      <c r="O1469" s="43"/>
      <c r="P1469" s="186">
        <f t="shared" si="461"/>
        <v>0</v>
      </c>
      <c r="Q1469" s="186">
        <v>0</v>
      </c>
      <c r="R1469" s="186">
        <f t="shared" si="462"/>
        <v>0</v>
      </c>
      <c r="S1469" s="186">
        <v>0</v>
      </c>
      <c r="T1469" s="187">
        <f t="shared" si="463"/>
        <v>0</v>
      </c>
      <c r="AR1469" s="25" t="s">
        <v>337</v>
      </c>
      <c r="AT1469" s="25" t="s">
        <v>287</v>
      </c>
      <c r="AU1469" s="25" t="s">
        <v>84</v>
      </c>
      <c r="AY1469" s="25" t="s">
        <v>285</v>
      </c>
      <c r="BE1469" s="188">
        <f t="shared" si="464"/>
        <v>0</v>
      </c>
      <c r="BF1469" s="188">
        <f t="shared" si="465"/>
        <v>0</v>
      </c>
      <c r="BG1469" s="188">
        <f t="shared" si="466"/>
        <v>0</v>
      </c>
      <c r="BH1469" s="188">
        <f t="shared" si="467"/>
        <v>0</v>
      </c>
      <c r="BI1469" s="188">
        <f t="shared" si="468"/>
        <v>0</v>
      </c>
      <c r="BJ1469" s="25" t="s">
        <v>82</v>
      </c>
      <c r="BK1469" s="188">
        <f t="shared" si="469"/>
        <v>0</v>
      </c>
      <c r="BL1469" s="25" t="s">
        <v>337</v>
      </c>
      <c r="BM1469" s="25" t="s">
        <v>1390</v>
      </c>
    </row>
    <row r="1470" spans="2:65" s="1" customFormat="1">
      <c r="B1470" s="176"/>
      <c r="C1470" s="177" t="s">
        <v>4072</v>
      </c>
      <c r="D1470" s="177" t="s">
        <v>287</v>
      </c>
      <c r="E1470" s="178" t="s">
        <v>4073</v>
      </c>
      <c r="F1470" s="179" t="s">
        <v>4074</v>
      </c>
      <c r="G1470" s="180" t="s">
        <v>494</v>
      </c>
      <c r="H1470" s="181">
        <v>1</v>
      </c>
      <c r="I1470" s="182"/>
      <c r="J1470" s="183">
        <f t="shared" si="460"/>
        <v>0</v>
      </c>
      <c r="K1470" s="403" t="s">
        <v>5584</v>
      </c>
      <c r="L1470" s="42"/>
      <c r="M1470" s="184" t="s">
        <v>5</v>
      </c>
      <c r="N1470" s="185" t="s">
        <v>45</v>
      </c>
      <c r="O1470" s="43"/>
      <c r="P1470" s="186">
        <f t="shared" si="461"/>
        <v>0</v>
      </c>
      <c r="Q1470" s="186">
        <v>0</v>
      </c>
      <c r="R1470" s="186">
        <f t="shared" si="462"/>
        <v>0</v>
      </c>
      <c r="S1470" s="186">
        <v>0</v>
      </c>
      <c r="T1470" s="187">
        <f t="shared" si="463"/>
        <v>0</v>
      </c>
      <c r="AR1470" s="25" t="s">
        <v>337</v>
      </c>
      <c r="AT1470" s="25" t="s">
        <v>287</v>
      </c>
      <c r="AU1470" s="25" t="s">
        <v>84</v>
      </c>
      <c r="AY1470" s="25" t="s">
        <v>285</v>
      </c>
      <c r="BE1470" s="188">
        <f t="shared" si="464"/>
        <v>0</v>
      </c>
      <c r="BF1470" s="188">
        <f t="shared" si="465"/>
        <v>0</v>
      </c>
      <c r="BG1470" s="188">
        <f t="shared" si="466"/>
        <v>0</v>
      </c>
      <c r="BH1470" s="188">
        <f t="shared" si="467"/>
        <v>0</v>
      </c>
      <c r="BI1470" s="188">
        <f t="shared" si="468"/>
        <v>0</v>
      </c>
      <c r="BJ1470" s="25" t="s">
        <v>82</v>
      </c>
      <c r="BK1470" s="188">
        <f t="shared" si="469"/>
        <v>0</v>
      </c>
      <c r="BL1470" s="25" t="s">
        <v>337</v>
      </c>
      <c r="BM1470" s="25" t="s">
        <v>1398</v>
      </c>
    </row>
    <row r="1471" spans="2:65" s="1" customFormat="1">
      <c r="B1471" s="176"/>
      <c r="C1471" s="177" t="s">
        <v>4075</v>
      </c>
      <c r="D1471" s="177" t="s">
        <v>287</v>
      </c>
      <c r="E1471" s="178" t="s">
        <v>4076</v>
      </c>
      <c r="F1471" s="179" t="s">
        <v>4077</v>
      </c>
      <c r="G1471" s="180" t="s">
        <v>494</v>
      </c>
      <c r="H1471" s="181">
        <v>1</v>
      </c>
      <c r="I1471" s="182"/>
      <c r="J1471" s="183">
        <f t="shared" si="460"/>
        <v>0</v>
      </c>
      <c r="K1471" s="403" t="s">
        <v>5584</v>
      </c>
      <c r="L1471" s="42"/>
      <c r="M1471" s="184" t="s">
        <v>5</v>
      </c>
      <c r="N1471" s="185" t="s">
        <v>45</v>
      </c>
      <c r="O1471" s="43"/>
      <c r="P1471" s="186">
        <f t="shared" si="461"/>
        <v>0</v>
      </c>
      <c r="Q1471" s="186">
        <v>0</v>
      </c>
      <c r="R1471" s="186">
        <f t="shared" si="462"/>
        <v>0</v>
      </c>
      <c r="S1471" s="186">
        <v>0</v>
      </c>
      <c r="T1471" s="187">
        <f t="shared" si="463"/>
        <v>0</v>
      </c>
      <c r="AR1471" s="25" t="s">
        <v>337</v>
      </c>
      <c r="AT1471" s="25" t="s">
        <v>287</v>
      </c>
      <c r="AU1471" s="25" t="s">
        <v>84</v>
      </c>
      <c r="AY1471" s="25" t="s">
        <v>285</v>
      </c>
      <c r="BE1471" s="188">
        <f t="shared" si="464"/>
        <v>0</v>
      </c>
      <c r="BF1471" s="188">
        <f t="shared" si="465"/>
        <v>0</v>
      </c>
      <c r="BG1471" s="188">
        <f t="shared" si="466"/>
        <v>0</v>
      </c>
      <c r="BH1471" s="188">
        <f t="shared" si="467"/>
        <v>0</v>
      </c>
      <c r="BI1471" s="188">
        <f t="shared" si="468"/>
        <v>0</v>
      </c>
      <c r="BJ1471" s="25" t="s">
        <v>82</v>
      </c>
      <c r="BK1471" s="188">
        <f t="shared" si="469"/>
        <v>0</v>
      </c>
      <c r="BL1471" s="25" t="s">
        <v>337</v>
      </c>
      <c r="BM1471" s="25" t="s">
        <v>1406</v>
      </c>
    </row>
    <row r="1472" spans="2:65" s="1" customFormat="1">
      <c r="B1472" s="176"/>
      <c r="C1472" s="177" t="s">
        <v>4078</v>
      </c>
      <c r="D1472" s="177" t="s">
        <v>287</v>
      </c>
      <c r="E1472" s="178" t="s">
        <v>4079</v>
      </c>
      <c r="F1472" s="179" t="s">
        <v>4080</v>
      </c>
      <c r="G1472" s="180" t="s">
        <v>494</v>
      </c>
      <c r="H1472" s="181">
        <v>197</v>
      </c>
      <c r="I1472" s="182"/>
      <c r="J1472" s="183">
        <f t="shared" si="460"/>
        <v>0</v>
      </c>
      <c r="K1472" s="403" t="s">
        <v>5584</v>
      </c>
      <c r="L1472" s="42"/>
      <c r="M1472" s="184" t="s">
        <v>5</v>
      </c>
      <c r="N1472" s="185" t="s">
        <v>45</v>
      </c>
      <c r="O1472" s="43"/>
      <c r="P1472" s="186">
        <f t="shared" si="461"/>
        <v>0</v>
      </c>
      <c r="Q1472" s="186">
        <v>0</v>
      </c>
      <c r="R1472" s="186">
        <f t="shared" si="462"/>
        <v>0</v>
      </c>
      <c r="S1472" s="186">
        <v>0</v>
      </c>
      <c r="T1472" s="187">
        <f t="shared" si="463"/>
        <v>0</v>
      </c>
      <c r="AR1472" s="25" t="s">
        <v>337</v>
      </c>
      <c r="AT1472" s="25" t="s">
        <v>287</v>
      </c>
      <c r="AU1472" s="25" t="s">
        <v>84</v>
      </c>
      <c r="AY1472" s="25" t="s">
        <v>285</v>
      </c>
      <c r="BE1472" s="188">
        <f t="shared" si="464"/>
        <v>0</v>
      </c>
      <c r="BF1472" s="188">
        <f t="shared" si="465"/>
        <v>0</v>
      </c>
      <c r="BG1472" s="188">
        <f t="shared" si="466"/>
        <v>0</v>
      </c>
      <c r="BH1472" s="188">
        <f t="shared" si="467"/>
        <v>0</v>
      </c>
      <c r="BI1472" s="188">
        <f t="shared" si="468"/>
        <v>0</v>
      </c>
      <c r="BJ1472" s="25" t="s">
        <v>82</v>
      </c>
      <c r="BK1472" s="188">
        <f t="shared" si="469"/>
        <v>0</v>
      </c>
      <c r="BL1472" s="25" t="s">
        <v>337</v>
      </c>
      <c r="BM1472" s="25" t="s">
        <v>1414</v>
      </c>
    </row>
    <row r="1473" spans="2:65" s="1" customFormat="1">
      <c r="B1473" s="176"/>
      <c r="C1473" s="177" t="s">
        <v>4081</v>
      </c>
      <c r="D1473" s="177" t="s">
        <v>287</v>
      </c>
      <c r="E1473" s="178" t="s">
        <v>4082</v>
      </c>
      <c r="F1473" s="179" t="s">
        <v>4083</v>
      </c>
      <c r="G1473" s="180" t="s">
        <v>494</v>
      </c>
      <c r="H1473" s="181">
        <v>106</v>
      </c>
      <c r="I1473" s="182"/>
      <c r="J1473" s="183">
        <f t="shared" si="460"/>
        <v>0</v>
      </c>
      <c r="K1473" s="403" t="s">
        <v>5584</v>
      </c>
      <c r="L1473" s="42"/>
      <c r="M1473" s="184" t="s">
        <v>5</v>
      </c>
      <c r="N1473" s="185" t="s">
        <v>45</v>
      </c>
      <c r="O1473" s="43"/>
      <c r="P1473" s="186">
        <f t="shared" si="461"/>
        <v>0</v>
      </c>
      <c r="Q1473" s="186">
        <v>0</v>
      </c>
      <c r="R1473" s="186">
        <f t="shared" si="462"/>
        <v>0</v>
      </c>
      <c r="S1473" s="186">
        <v>0</v>
      </c>
      <c r="T1473" s="187">
        <f t="shared" si="463"/>
        <v>0</v>
      </c>
      <c r="AR1473" s="25" t="s">
        <v>337</v>
      </c>
      <c r="AT1473" s="25" t="s">
        <v>287</v>
      </c>
      <c r="AU1473" s="25" t="s">
        <v>84</v>
      </c>
      <c r="AY1473" s="25" t="s">
        <v>285</v>
      </c>
      <c r="BE1473" s="188">
        <f t="shared" si="464"/>
        <v>0</v>
      </c>
      <c r="BF1473" s="188">
        <f t="shared" si="465"/>
        <v>0</v>
      </c>
      <c r="BG1473" s="188">
        <f t="shared" si="466"/>
        <v>0</v>
      </c>
      <c r="BH1473" s="188">
        <f t="shared" si="467"/>
        <v>0</v>
      </c>
      <c r="BI1473" s="188">
        <f t="shared" si="468"/>
        <v>0</v>
      </c>
      <c r="BJ1473" s="25" t="s">
        <v>82</v>
      </c>
      <c r="BK1473" s="188">
        <f t="shared" si="469"/>
        <v>0</v>
      </c>
      <c r="BL1473" s="25" t="s">
        <v>337</v>
      </c>
      <c r="BM1473" s="25" t="s">
        <v>1424</v>
      </c>
    </row>
    <row r="1474" spans="2:65" s="1" customFormat="1">
      <c r="B1474" s="176"/>
      <c r="C1474" s="177" t="s">
        <v>4084</v>
      </c>
      <c r="D1474" s="177" t="s">
        <v>287</v>
      </c>
      <c r="E1474" s="178" t="s">
        <v>4085</v>
      </c>
      <c r="F1474" s="179" t="s">
        <v>4086</v>
      </c>
      <c r="G1474" s="180" t="s">
        <v>328</v>
      </c>
      <c r="H1474" s="181">
        <v>21</v>
      </c>
      <c r="I1474" s="182"/>
      <c r="J1474" s="183">
        <f t="shared" si="460"/>
        <v>0</v>
      </c>
      <c r="K1474" s="403" t="s">
        <v>5584</v>
      </c>
      <c r="L1474" s="42"/>
      <c r="M1474" s="184" t="s">
        <v>5</v>
      </c>
      <c r="N1474" s="185" t="s">
        <v>45</v>
      </c>
      <c r="O1474" s="43"/>
      <c r="P1474" s="186">
        <f t="shared" si="461"/>
        <v>0</v>
      </c>
      <c r="Q1474" s="186">
        <v>0</v>
      </c>
      <c r="R1474" s="186">
        <f t="shared" si="462"/>
        <v>0</v>
      </c>
      <c r="S1474" s="186">
        <v>0</v>
      </c>
      <c r="T1474" s="187">
        <f t="shared" si="463"/>
        <v>0</v>
      </c>
      <c r="AR1474" s="25" t="s">
        <v>337</v>
      </c>
      <c r="AT1474" s="25" t="s">
        <v>287</v>
      </c>
      <c r="AU1474" s="25" t="s">
        <v>84</v>
      </c>
      <c r="AY1474" s="25" t="s">
        <v>285</v>
      </c>
      <c r="BE1474" s="188">
        <f t="shared" si="464"/>
        <v>0</v>
      </c>
      <c r="BF1474" s="188">
        <f t="shared" si="465"/>
        <v>0</v>
      </c>
      <c r="BG1474" s="188">
        <f t="shared" si="466"/>
        <v>0</v>
      </c>
      <c r="BH1474" s="188">
        <f t="shared" si="467"/>
        <v>0</v>
      </c>
      <c r="BI1474" s="188">
        <f t="shared" si="468"/>
        <v>0</v>
      </c>
      <c r="BJ1474" s="25" t="s">
        <v>82</v>
      </c>
      <c r="BK1474" s="188">
        <f t="shared" si="469"/>
        <v>0</v>
      </c>
      <c r="BL1474" s="25" t="s">
        <v>337</v>
      </c>
      <c r="BM1474" s="25" t="s">
        <v>1433</v>
      </c>
    </row>
    <row r="1475" spans="2:65" s="1" customFormat="1">
      <c r="B1475" s="176"/>
      <c r="C1475" s="177" t="s">
        <v>4087</v>
      </c>
      <c r="D1475" s="177" t="s">
        <v>287</v>
      </c>
      <c r="E1475" s="178" t="s">
        <v>4088</v>
      </c>
      <c r="F1475" s="179" t="s">
        <v>4089</v>
      </c>
      <c r="G1475" s="180" t="s">
        <v>318</v>
      </c>
      <c r="H1475" s="181">
        <v>17.100000000000001</v>
      </c>
      <c r="I1475" s="182"/>
      <c r="J1475" s="183">
        <f t="shared" si="460"/>
        <v>0</v>
      </c>
      <c r="K1475" s="403" t="s">
        <v>5584</v>
      </c>
      <c r="L1475" s="42"/>
      <c r="M1475" s="184" t="s">
        <v>5</v>
      </c>
      <c r="N1475" s="185" t="s">
        <v>45</v>
      </c>
      <c r="O1475" s="43"/>
      <c r="P1475" s="186">
        <f t="shared" si="461"/>
        <v>0</v>
      </c>
      <c r="Q1475" s="186">
        <v>0</v>
      </c>
      <c r="R1475" s="186">
        <f t="shared" si="462"/>
        <v>0</v>
      </c>
      <c r="S1475" s="186">
        <v>0</v>
      </c>
      <c r="T1475" s="187">
        <f t="shared" si="463"/>
        <v>0</v>
      </c>
      <c r="AR1475" s="25" t="s">
        <v>337</v>
      </c>
      <c r="AT1475" s="25" t="s">
        <v>287</v>
      </c>
      <c r="AU1475" s="25" t="s">
        <v>84</v>
      </c>
      <c r="AY1475" s="25" t="s">
        <v>285</v>
      </c>
      <c r="BE1475" s="188">
        <f t="shared" si="464"/>
        <v>0</v>
      </c>
      <c r="BF1475" s="188">
        <f t="shared" si="465"/>
        <v>0</v>
      </c>
      <c r="BG1475" s="188">
        <f t="shared" si="466"/>
        <v>0</v>
      </c>
      <c r="BH1475" s="188">
        <f t="shared" si="467"/>
        <v>0</v>
      </c>
      <c r="BI1475" s="188">
        <f t="shared" si="468"/>
        <v>0</v>
      </c>
      <c r="BJ1475" s="25" t="s">
        <v>82</v>
      </c>
      <c r="BK1475" s="188">
        <f t="shared" si="469"/>
        <v>0</v>
      </c>
      <c r="BL1475" s="25" t="s">
        <v>337</v>
      </c>
      <c r="BM1475" s="25" t="s">
        <v>1441</v>
      </c>
    </row>
    <row r="1476" spans="2:65" s="1" customFormat="1">
      <c r="B1476" s="176"/>
      <c r="C1476" s="177" t="s">
        <v>4090</v>
      </c>
      <c r="D1476" s="177" t="s">
        <v>287</v>
      </c>
      <c r="E1476" s="178" t="s">
        <v>4091</v>
      </c>
      <c r="F1476" s="179" t="s">
        <v>4092</v>
      </c>
      <c r="G1476" s="180" t="s">
        <v>318</v>
      </c>
      <c r="H1476" s="181">
        <v>31.5</v>
      </c>
      <c r="I1476" s="182"/>
      <c r="J1476" s="183">
        <f t="shared" si="460"/>
        <v>0</v>
      </c>
      <c r="K1476" s="403" t="s">
        <v>5584</v>
      </c>
      <c r="L1476" s="42"/>
      <c r="M1476" s="184" t="s">
        <v>5</v>
      </c>
      <c r="N1476" s="185" t="s">
        <v>45</v>
      </c>
      <c r="O1476" s="43"/>
      <c r="P1476" s="186">
        <f t="shared" si="461"/>
        <v>0</v>
      </c>
      <c r="Q1476" s="186">
        <v>0</v>
      </c>
      <c r="R1476" s="186">
        <f t="shared" si="462"/>
        <v>0</v>
      </c>
      <c r="S1476" s="186">
        <v>0</v>
      </c>
      <c r="T1476" s="187">
        <f t="shared" si="463"/>
        <v>0</v>
      </c>
      <c r="AR1476" s="25" t="s">
        <v>337</v>
      </c>
      <c r="AT1476" s="25" t="s">
        <v>287</v>
      </c>
      <c r="AU1476" s="25" t="s">
        <v>84</v>
      </c>
      <c r="AY1476" s="25" t="s">
        <v>285</v>
      </c>
      <c r="BE1476" s="188">
        <f t="shared" si="464"/>
        <v>0</v>
      </c>
      <c r="BF1476" s="188">
        <f t="shared" si="465"/>
        <v>0</v>
      </c>
      <c r="BG1476" s="188">
        <f t="shared" si="466"/>
        <v>0</v>
      </c>
      <c r="BH1476" s="188">
        <f t="shared" si="467"/>
        <v>0</v>
      </c>
      <c r="BI1476" s="188">
        <f t="shared" si="468"/>
        <v>0</v>
      </c>
      <c r="BJ1476" s="25" t="s">
        <v>82</v>
      </c>
      <c r="BK1476" s="188">
        <f t="shared" si="469"/>
        <v>0</v>
      </c>
      <c r="BL1476" s="25" t="s">
        <v>337</v>
      </c>
      <c r="BM1476" s="25" t="s">
        <v>1449</v>
      </c>
    </row>
    <row r="1477" spans="2:65" s="1" customFormat="1">
      <c r="B1477" s="176"/>
      <c r="C1477" s="177" t="s">
        <v>4093</v>
      </c>
      <c r="D1477" s="177" t="s">
        <v>287</v>
      </c>
      <c r="E1477" s="178" t="s">
        <v>4094</v>
      </c>
      <c r="F1477" s="179" t="s">
        <v>4095</v>
      </c>
      <c r="G1477" s="180" t="s">
        <v>318</v>
      </c>
      <c r="H1477" s="181">
        <v>19.399999999999999</v>
      </c>
      <c r="I1477" s="182"/>
      <c r="J1477" s="183">
        <f t="shared" si="460"/>
        <v>0</v>
      </c>
      <c r="K1477" s="403" t="s">
        <v>5584</v>
      </c>
      <c r="L1477" s="42"/>
      <c r="M1477" s="184" t="s">
        <v>5</v>
      </c>
      <c r="N1477" s="185" t="s">
        <v>45</v>
      </c>
      <c r="O1477" s="43"/>
      <c r="P1477" s="186">
        <f t="shared" si="461"/>
        <v>0</v>
      </c>
      <c r="Q1477" s="186">
        <v>0</v>
      </c>
      <c r="R1477" s="186">
        <f t="shared" si="462"/>
        <v>0</v>
      </c>
      <c r="S1477" s="186">
        <v>0</v>
      </c>
      <c r="T1477" s="187">
        <f t="shared" si="463"/>
        <v>0</v>
      </c>
      <c r="AR1477" s="25" t="s">
        <v>337</v>
      </c>
      <c r="AT1477" s="25" t="s">
        <v>287</v>
      </c>
      <c r="AU1477" s="25" t="s">
        <v>84</v>
      </c>
      <c r="AY1477" s="25" t="s">
        <v>285</v>
      </c>
      <c r="BE1477" s="188">
        <f t="shared" si="464"/>
        <v>0</v>
      </c>
      <c r="BF1477" s="188">
        <f t="shared" si="465"/>
        <v>0</v>
      </c>
      <c r="BG1477" s="188">
        <f t="shared" si="466"/>
        <v>0</v>
      </c>
      <c r="BH1477" s="188">
        <f t="shared" si="467"/>
        <v>0</v>
      </c>
      <c r="BI1477" s="188">
        <f t="shared" si="468"/>
        <v>0</v>
      </c>
      <c r="BJ1477" s="25" t="s">
        <v>82</v>
      </c>
      <c r="BK1477" s="188">
        <f t="shared" si="469"/>
        <v>0</v>
      </c>
      <c r="BL1477" s="25" t="s">
        <v>337</v>
      </c>
      <c r="BM1477" s="25" t="s">
        <v>1457</v>
      </c>
    </row>
    <row r="1478" spans="2:65" s="1" customFormat="1">
      <c r="B1478" s="176"/>
      <c r="C1478" s="177" t="s">
        <v>4096</v>
      </c>
      <c r="D1478" s="177" t="s">
        <v>287</v>
      </c>
      <c r="E1478" s="178" t="s">
        <v>4097</v>
      </c>
      <c r="F1478" s="179" t="s">
        <v>4098</v>
      </c>
      <c r="G1478" s="180" t="s">
        <v>494</v>
      </c>
      <c r="H1478" s="181">
        <v>3</v>
      </c>
      <c r="I1478" s="182"/>
      <c r="J1478" s="183">
        <f t="shared" si="460"/>
        <v>0</v>
      </c>
      <c r="K1478" s="403" t="s">
        <v>5584</v>
      </c>
      <c r="L1478" s="42"/>
      <c r="M1478" s="184" t="s">
        <v>5</v>
      </c>
      <c r="N1478" s="185" t="s">
        <v>45</v>
      </c>
      <c r="O1478" s="43"/>
      <c r="P1478" s="186">
        <f t="shared" si="461"/>
        <v>0</v>
      </c>
      <c r="Q1478" s="186">
        <v>0</v>
      </c>
      <c r="R1478" s="186">
        <f t="shared" si="462"/>
        <v>0</v>
      </c>
      <c r="S1478" s="186">
        <v>0</v>
      </c>
      <c r="T1478" s="187">
        <f t="shared" si="463"/>
        <v>0</v>
      </c>
      <c r="AR1478" s="25" t="s">
        <v>337</v>
      </c>
      <c r="AT1478" s="25" t="s">
        <v>287</v>
      </c>
      <c r="AU1478" s="25" t="s">
        <v>84</v>
      </c>
      <c r="AY1478" s="25" t="s">
        <v>285</v>
      </c>
      <c r="BE1478" s="188">
        <f t="shared" si="464"/>
        <v>0</v>
      </c>
      <c r="BF1478" s="188">
        <f t="shared" si="465"/>
        <v>0</v>
      </c>
      <c r="BG1478" s="188">
        <f t="shared" si="466"/>
        <v>0</v>
      </c>
      <c r="BH1478" s="188">
        <f t="shared" si="467"/>
        <v>0</v>
      </c>
      <c r="BI1478" s="188">
        <f t="shared" si="468"/>
        <v>0</v>
      </c>
      <c r="BJ1478" s="25" t="s">
        <v>82</v>
      </c>
      <c r="BK1478" s="188">
        <f t="shared" si="469"/>
        <v>0</v>
      </c>
      <c r="BL1478" s="25" t="s">
        <v>337</v>
      </c>
      <c r="BM1478" s="25" t="s">
        <v>1465</v>
      </c>
    </row>
    <row r="1479" spans="2:65" s="1" customFormat="1">
      <c r="B1479" s="176"/>
      <c r="C1479" s="177" t="s">
        <v>4099</v>
      </c>
      <c r="D1479" s="177" t="s">
        <v>287</v>
      </c>
      <c r="E1479" s="178" t="s">
        <v>4100</v>
      </c>
      <c r="F1479" s="179" t="s">
        <v>4101</v>
      </c>
      <c r="G1479" s="180" t="s">
        <v>494</v>
      </c>
      <c r="H1479" s="181">
        <v>2</v>
      </c>
      <c r="I1479" s="182"/>
      <c r="J1479" s="183">
        <f t="shared" si="460"/>
        <v>0</v>
      </c>
      <c r="K1479" s="403" t="s">
        <v>5584</v>
      </c>
      <c r="L1479" s="42"/>
      <c r="M1479" s="184" t="s">
        <v>5</v>
      </c>
      <c r="N1479" s="185" t="s">
        <v>45</v>
      </c>
      <c r="O1479" s="43"/>
      <c r="P1479" s="186">
        <f t="shared" si="461"/>
        <v>0</v>
      </c>
      <c r="Q1479" s="186">
        <v>0</v>
      </c>
      <c r="R1479" s="186">
        <f t="shared" si="462"/>
        <v>0</v>
      </c>
      <c r="S1479" s="186">
        <v>0</v>
      </c>
      <c r="T1479" s="187">
        <f t="shared" si="463"/>
        <v>0</v>
      </c>
      <c r="AR1479" s="25" t="s">
        <v>337</v>
      </c>
      <c r="AT1479" s="25" t="s">
        <v>287</v>
      </c>
      <c r="AU1479" s="25" t="s">
        <v>84</v>
      </c>
      <c r="AY1479" s="25" t="s">
        <v>285</v>
      </c>
      <c r="BE1479" s="188">
        <f t="shared" si="464"/>
        <v>0</v>
      </c>
      <c r="BF1479" s="188">
        <f t="shared" si="465"/>
        <v>0</v>
      </c>
      <c r="BG1479" s="188">
        <f t="shared" si="466"/>
        <v>0</v>
      </c>
      <c r="BH1479" s="188">
        <f t="shared" si="467"/>
        <v>0</v>
      </c>
      <c r="BI1479" s="188">
        <f t="shared" si="468"/>
        <v>0</v>
      </c>
      <c r="BJ1479" s="25" t="s">
        <v>82</v>
      </c>
      <c r="BK1479" s="188">
        <f t="shared" si="469"/>
        <v>0</v>
      </c>
      <c r="BL1479" s="25" t="s">
        <v>337</v>
      </c>
      <c r="BM1479" s="25" t="s">
        <v>1475</v>
      </c>
    </row>
    <row r="1480" spans="2:65" s="1" customFormat="1" ht="36">
      <c r="B1480" s="176"/>
      <c r="C1480" s="177" t="s">
        <v>4102</v>
      </c>
      <c r="D1480" s="177" t="s">
        <v>287</v>
      </c>
      <c r="E1480" s="178" t="s">
        <v>4103</v>
      </c>
      <c r="F1480" s="179" t="s">
        <v>4104</v>
      </c>
      <c r="G1480" s="180" t="s">
        <v>674</v>
      </c>
      <c r="H1480" s="181">
        <v>5.8470000000000004</v>
      </c>
      <c r="I1480" s="182"/>
      <c r="J1480" s="183">
        <f t="shared" si="460"/>
        <v>0</v>
      </c>
      <c r="K1480" s="403" t="s">
        <v>5585</v>
      </c>
      <c r="L1480" s="42"/>
      <c r="M1480" s="184" t="s">
        <v>5</v>
      </c>
      <c r="N1480" s="185" t="s">
        <v>45</v>
      </c>
      <c r="O1480" s="43"/>
      <c r="P1480" s="186">
        <f t="shared" si="461"/>
        <v>0</v>
      </c>
      <c r="Q1480" s="186">
        <v>0</v>
      </c>
      <c r="R1480" s="186">
        <f t="shared" si="462"/>
        <v>0</v>
      </c>
      <c r="S1480" s="186">
        <v>0</v>
      </c>
      <c r="T1480" s="187">
        <f t="shared" si="463"/>
        <v>0</v>
      </c>
      <c r="AR1480" s="25" t="s">
        <v>337</v>
      </c>
      <c r="AT1480" s="25" t="s">
        <v>287</v>
      </c>
      <c r="AU1480" s="25" t="s">
        <v>84</v>
      </c>
      <c r="AY1480" s="25" t="s">
        <v>285</v>
      </c>
      <c r="BE1480" s="188">
        <f t="shared" si="464"/>
        <v>0</v>
      </c>
      <c r="BF1480" s="188">
        <f t="shared" si="465"/>
        <v>0</v>
      </c>
      <c r="BG1480" s="188">
        <f t="shared" si="466"/>
        <v>0</v>
      </c>
      <c r="BH1480" s="188">
        <f t="shared" si="467"/>
        <v>0</v>
      </c>
      <c r="BI1480" s="188">
        <f t="shared" si="468"/>
        <v>0</v>
      </c>
      <c r="BJ1480" s="25" t="s">
        <v>82</v>
      </c>
      <c r="BK1480" s="188">
        <f t="shared" si="469"/>
        <v>0</v>
      </c>
      <c r="BL1480" s="25" t="s">
        <v>337</v>
      </c>
      <c r="BM1480" s="25" t="s">
        <v>1483</v>
      </c>
    </row>
    <row r="1481" spans="2:65" s="10" customFormat="1" ht="14.4">
      <c r="B1481" s="162"/>
      <c r="D1481" s="173" t="s">
        <v>73</v>
      </c>
      <c r="E1481" s="174" t="s">
        <v>3529</v>
      </c>
      <c r="F1481" s="174" t="s">
        <v>4105</v>
      </c>
      <c r="I1481" s="165"/>
      <c r="J1481" s="175">
        <f>BK1481</f>
        <v>0</v>
      </c>
      <c r="K1481" s="401"/>
      <c r="L1481" s="162"/>
      <c r="M1481" s="167"/>
      <c r="N1481" s="168"/>
      <c r="O1481" s="168"/>
      <c r="P1481" s="169">
        <f>SUM(P1482:P1508)</f>
        <v>0</v>
      </c>
      <c r="Q1481" s="168"/>
      <c r="R1481" s="169">
        <f>SUM(R1482:R1508)</f>
        <v>0</v>
      </c>
      <c r="S1481" s="168"/>
      <c r="T1481" s="170">
        <f>SUM(T1482:T1508)</f>
        <v>0</v>
      </c>
      <c r="AR1481" s="163" t="s">
        <v>84</v>
      </c>
      <c r="AT1481" s="171" t="s">
        <v>73</v>
      </c>
      <c r="AU1481" s="171" t="s">
        <v>82</v>
      </c>
      <c r="AY1481" s="163" t="s">
        <v>285</v>
      </c>
      <c r="BK1481" s="172">
        <f>SUM(BK1482:BK1508)</f>
        <v>0</v>
      </c>
    </row>
    <row r="1482" spans="2:65" s="1" customFormat="1" ht="24">
      <c r="B1482" s="176"/>
      <c r="C1482" s="177" t="s">
        <v>4106</v>
      </c>
      <c r="D1482" s="177" t="s">
        <v>287</v>
      </c>
      <c r="E1482" s="178" t="s">
        <v>4107</v>
      </c>
      <c r="F1482" s="179" t="s">
        <v>4108</v>
      </c>
      <c r="G1482" s="180" t="s">
        <v>328</v>
      </c>
      <c r="H1482" s="181">
        <v>151.5</v>
      </c>
      <c r="I1482" s="182"/>
      <c r="J1482" s="183">
        <f>ROUND(I1482*H1482,2)</f>
        <v>0</v>
      </c>
      <c r="K1482" s="403" t="s">
        <v>5585</v>
      </c>
      <c r="L1482" s="42"/>
      <c r="M1482" s="184" t="s">
        <v>5</v>
      </c>
      <c r="N1482" s="185" t="s">
        <v>45</v>
      </c>
      <c r="O1482" s="43"/>
      <c r="P1482" s="186">
        <f>O1482*H1482</f>
        <v>0</v>
      </c>
      <c r="Q1482" s="186">
        <v>0</v>
      </c>
      <c r="R1482" s="186">
        <f>Q1482*H1482</f>
        <v>0</v>
      </c>
      <c r="S1482" s="186">
        <v>0</v>
      </c>
      <c r="T1482" s="187">
        <f>S1482*H1482</f>
        <v>0</v>
      </c>
      <c r="AR1482" s="25" t="s">
        <v>337</v>
      </c>
      <c r="AT1482" s="25" t="s">
        <v>287</v>
      </c>
      <c r="AU1482" s="25" t="s">
        <v>84</v>
      </c>
      <c r="AY1482" s="25" t="s">
        <v>285</v>
      </c>
      <c r="BE1482" s="188">
        <f>IF(N1482="základní",J1482,0)</f>
        <v>0</v>
      </c>
      <c r="BF1482" s="188">
        <f>IF(N1482="snížená",J1482,0)</f>
        <v>0</v>
      </c>
      <c r="BG1482" s="188">
        <f>IF(N1482="zákl. přenesená",J1482,0)</f>
        <v>0</v>
      </c>
      <c r="BH1482" s="188">
        <f>IF(N1482="sníž. přenesená",J1482,0)</f>
        <v>0</v>
      </c>
      <c r="BI1482" s="188">
        <f>IF(N1482="nulová",J1482,0)</f>
        <v>0</v>
      </c>
      <c r="BJ1482" s="25" t="s">
        <v>82</v>
      </c>
      <c r="BK1482" s="188">
        <f>ROUND(I1482*H1482,2)</f>
        <v>0</v>
      </c>
      <c r="BL1482" s="25" t="s">
        <v>337</v>
      </c>
      <c r="BM1482" s="25" t="s">
        <v>1491</v>
      </c>
    </row>
    <row r="1483" spans="2:65" s="11" customFormat="1">
      <c r="B1483" s="189"/>
      <c r="D1483" s="215" t="s">
        <v>292</v>
      </c>
      <c r="E1483" s="216" t="s">
        <v>5</v>
      </c>
      <c r="F1483" s="217" t="s">
        <v>4109</v>
      </c>
      <c r="H1483" s="218">
        <v>151.5</v>
      </c>
      <c r="I1483" s="194"/>
      <c r="K1483" s="398"/>
      <c r="L1483" s="189"/>
      <c r="M1483" s="195"/>
      <c r="N1483" s="196"/>
      <c r="O1483" s="196"/>
      <c r="P1483" s="196"/>
      <c r="Q1483" s="196"/>
      <c r="R1483" s="196"/>
      <c r="S1483" s="196"/>
      <c r="T1483" s="197"/>
      <c r="AT1483" s="191" t="s">
        <v>292</v>
      </c>
      <c r="AU1483" s="191" t="s">
        <v>84</v>
      </c>
      <c r="AV1483" s="11" t="s">
        <v>84</v>
      </c>
      <c r="AW1483" s="11" t="s">
        <v>37</v>
      </c>
      <c r="AX1483" s="11" t="s">
        <v>82</v>
      </c>
      <c r="AY1483" s="191" t="s">
        <v>285</v>
      </c>
    </row>
    <row r="1484" spans="2:65" s="1" customFormat="1" ht="24">
      <c r="B1484" s="176"/>
      <c r="C1484" s="177" t="s">
        <v>4110</v>
      </c>
      <c r="D1484" s="177" t="s">
        <v>287</v>
      </c>
      <c r="E1484" s="178" t="s">
        <v>4111</v>
      </c>
      <c r="F1484" s="179" t="s">
        <v>4112</v>
      </c>
      <c r="G1484" s="180" t="s">
        <v>328</v>
      </c>
      <c r="H1484" s="181">
        <v>10.11</v>
      </c>
      <c r="I1484" s="182"/>
      <c r="J1484" s="183">
        <f>ROUND(I1484*H1484,2)</f>
        <v>0</v>
      </c>
      <c r="K1484" s="403" t="s">
        <v>5585</v>
      </c>
      <c r="L1484" s="42"/>
      <c r="M1484" s="184" t="s">
        <v>5</v>
      </c>
      <c r="N1484" s="185" t="s">
        <v>45</v>
      </c>
      <c r="O1484" s="43"/>
      <c r="P1484" s="186">
        <f>O1484*H1484</f>
        <v>0</v>
      </c>
      <c r="Q1484" s="186">
        <v>0</v>
      </c>
      <c r="R1484" s="186">
        <f>Q1484*H1484</f>
        <v>0</v>
      </c>
      <c r="S1484" s="186">
        <v>0</v>
      </c>
      <c r="T1484" s="187">
        <f>S1484*H1484</f>
        <v>0</v>
      </c>
      <c r="AR1484" s="25" t="s">
        <v>337</v>
      </c>
      <c r="AT1484" s="25" t="s">
        <v>287</v>
      </c>
      <c r="AU1484" s="25" t="s">
        <v>84</v>
      </c>
      <c r="AY1484" s="25" t="s">
        <v>285</v>
      </c>
      <c r="BE1484" s="188">
        <f>IF(N1484="základní",J1484,0)</f>
        <v>0</v>
      </c>
      <c r="BF1484" s="188">
        <f>IF(N1484="snížená",J1484,0)</f>
        <v>0</v>
      </c>
      <c r="BG1484" s="188">
        <f>IF(N1484="zákl. přenesená",J1484,0)</f>
        <v>0</v>
      </c>
      <c r="BH1484" s="188">
        <f>IF(N1484="sníž. přenesená",J1484,0)</f>
        <v>0</v>
      </c>
      <c r="BI1484" s="188">
        <f>IF(N1484="nulová",J1484,0)</f>
        <v>0</v>
      </c>
      <c r="BJ1484" s="25" t="s">
        <v>82</v>
      </c>
      <c r="BK1484" s="188">
        <f>ROUND(I1484*H1484,2)</f>
        <v>0</v>
      </c>
      <c r="BL1484" s="25" t="s">
        <v>337</v>
      </c>
      <c r="BM1484" s="25" t="s">
        <v>1501</v>
      </c>
    </row>
    <row r="1485" spans="2:65" s="11" customFormat="1">
      <c r="B1485" s="189"/>
      <c r="D1485" s="190" t="s">
        <v>292</v>
      </c>
      <c r="E1485" s="191" t="s">
        <v>5</v>
      </c>
      <c r="F1485" s="192" t="s">
        <v>4113</v>
      </c>
      <c r="H1485" s="193">
        <v>10.11</v>
      </c>
      <c r="I1485" s="194"/>
      <c r="K1485" s="398"/>
      <c r="L1485" s="189"/>
      <c r="M1485" s="195"/>
      <c r="N1485" s="196"/>
      <c r="O1485" s="196"/>
      <c r="P1485" s="196"/>
      <c r="Q1485" s="196"/>
      <c r="R1485" s="196"/>
      <c r="S1485" s="196"/>
      <c r="T1485" s="197"/>
      <c r="AT1485" s="191" t="s">
        <v>292</v>
      </c>
      <c r="AU1485" s="191" t="s">
        <v>84</v>
      </c>
      <c r="AV1485" s="11" t="s">
        <v>84</v>
      </c>
      <c r="AW1485" s="11" t="s">
        <v>37</v>
      </c>
      <c r="AX1485" s="11" t="s">
        <v>74</v>
      </c>
      <c r="AY1485" s="191" t="s">
        <v>285</v>
      </c>
    </row>
    <row r="1486" spans="2:65" s="13" customFormat="1">
      <c r="B1486" s="206"/>
      <c r="D1486" s="215" t="s">
        <v>292</v>
      </c>
      <c r="E1486" s="219" t="s">
        <v>5</v>
      </c>
      <c r="F1486" s="220" t="s">
        <v>310</v>
      </c>
      <c r="H1486" s="221">
        <v>10.11</v>
      </c>
      <c r="I1486" s="210"/>
      <c r="K1486" s="400"/>
      <c r="L1486" s="206"/>
      <c r="M1486" s="211"/>
      <c r="N1486" s="212"/>
      <c r="O1486" s="212"/>
      <c r="P1486" s="212"/>
      <c r="Q1486" s="212"/>
      <c r="R1486" s="212"/>
      <c r="S1486" s="212"/>
      <c r="T1486" s="213"/>
      <c r="AT1486" s="214" t="s">
        <v>292</v>
      </c>
      <c r="AU1486" s="214" t="s">
        <v>84</v>
      </c>
      <c r="AV1486" s="13" t="s">
        <v>291</v>
      </c>
      <c r="AW1486" s="13" t="s">
        <v>37</v>
      </c>
      <c r="AX1486" s="13" t="s">
        <v>82</v>
      </c>
      <c r="AY1486" s="214" t="s">
        <v>285</v>
      </c>
    </row>
    <row r="1487" spans="2:65" s="1" customFormat="1" ht="24">
      <c r="B1487" s="176"/>
      <c r="C1487" s="177" t="s">
        <v>4114</v>
      </c>
      <c r="D1487" s="177" t="s">
        <v>287</v>
      </c>
      <c r="E1487" s="178" t="s">
        <v>4115</v>
      </c>
      <c r="F1487" s="179" t="s">
        <v>4116</v>
      </c>
      <c r="G1487" s="180" t="s">
        <v>328</v>
      </c>
      <c r="H1487" s="181">
        <v>280.39999999999998</v>
      </c>
      <c r="I1487" s="182"/>
      <c r="J1487" s="183">
        <f>ROUND(I1487*H1487,2)</f>
        <v>0</v>
      </c>
      <c r="K1487" s="403" t="s">
        <v>5585</v>
      </c>
      <c r="L1487" s="42"/>
      <c r="M1487" s="184" t="s">
        <v>5</v>
      </c>
      <c r="N1487" s="185" t="s">
        <v>45</v>
      </c>
      <c r="O1487" s="43"/>
      <c r="P1487" s="186">
        <f>O1487*H1487</f>
        <v>0</v>
      </c>
      <c r="Q1487" s="186">
        <v>0</v>
      </c>
      <c r="R1487" s="186">
        <f>Q1487*H1487</f>
        <v>0</v>
      </c>
      <c r="S1487" s="186">
        <v>0</v>
      </c>
      <c r="T1487" s="187">
        <f>S1487*H1487</f>
        <v>0</v>
      </c>
      <c r="AR1487" s="25" t="s">
        <v>337</v>
      </c>
      <c r="AT1487" s="25" t="s">
        <v>287</v>
      </c>
      <c r="AU1487" s="25" t="s">
        <v>84</v>
      </c>
      <c r="AY1487" s="25" t="s">
        <v>285</v>
      </c>
      <c r="BE1487" s="188">
        <f>IF(N1487="základní",J1487,0)</f>
        <v>0</v>
      </c>
      <c r="BF1487" s="188">
        <f>IF(N1487="snížená",J1487,0)</f>
        <v>0</v>
      </c>
      <c r="BG1487" s="188">
        <f>IF(N1487="zákl. přenesená",J1487,0)</f>
        <v>0</v>
      </c>
      <c r="BH1487" s="188">
        <f>IF(N1487="sníž. přenesená",J1487,0)</f>
        <v>0</v>
      </c>
      <c r="BI1487" s="188">
        <f>IF(N1487="nulová",J1487,0)</f>
        <v>0</v>
      </c>
      <c r="BJ1487" s="25" t="s">
        <v>82</v>
      </c>
      <c r="BK1487" s="188">
        <f>ROUND(I1487*H1487,2)</f>
        <v>0</v>
      </c>
      <c r="BL1487" s="25" t="s">
        <v>337</v>
      </c>
      <c r="BM1487" s="25" t="s">
        <v>1508</v>
      </c>
    </row>
    <row r="1488" spans="2:65" s="11" customFormat="1">
      <c r="B1488" s="189"/>
      <c r="D1488" s="215" t="s">
        <v>292</v>
      </c>
      <c r="E1488" s="216" t="s">
        <v>5</v>
      </c>
      <c r="F1488" s="217" t="s">
        <v>4117</v>
      </c>
      <c r="H1488" s="218">
        <v>280.39999999999998</v>
      </c>
      <c r="I1488" s="194"/>
      <c r="K1488" s="398"/>
      <c r="L1488" s="189"/>
      <c r="M1488" s="195"/>
      <c r="N1488" s="196"/>
      <c r="O1488" s="196"/>
      <c r="P1488" s="196"/>
      <c r="Q1488" s="196"/>
      <c r="R1488" s="196"/>
      <c r="S1488" s="196"/>
      <c r="T1488" s="197"/>
      <c r="AT1488" s="191" t="s">
        <v>292</v>
      </c>
      <c r="AU1488" s="191" t="s">
        <v>84</v>
      </c>
      <c r="AV1488" s="11" t="s">
        <v>84</v>
      </c>
      <c r="AW1488" s="11" t="s">
        <v>37</v>
      </c>
      <c r="AX1488" s="11" t="s">
        <v>82</v>
      </c>
      <c r="AY1488" s="191" t="s">
        <v>285</v>
      </c>
    </row>
    <row r="1489" spans="2:65" s="1" customFormat="1" ht="24">
      <c r="B1489" s="176"/>
      <c r="C1489" s="177" t="s">
        <v>4118</v>
      </c>
      <c r="D1489" s="177" t="s">
        <v>287</v>
      </c>
      <c r="E1489" s="178" t="s">
        <v>4119</v>
      </c>
      <c r="F1489" s="179" t="s">
        <v>4120</v>
      </c>
      <c r="G1489" s="180" t="s">
        <v>318</v>
      </c>
      <c r="H1489" s="181">
        <v>70</v>
      </c>
      <c r="I1489" s="182"/>
      <c r="J1489" s="183">
        <f t="shared" ref="J1489:J1497" si="470">ROUND(I1489*H1489,2)</f>
        <v>0</v>
      </c>
      <c r="K1489" s="403" t="s">
        <v>5585</v>
      </c>
      <c r="L1489" s="42"/>
      <c r="M1489" s="184" t="s">
        <v>5</v>
      </c>
      <c r="N1489" s="185" t="s">
        <v>45</v>
      </c>
      <c r="O1489" s="43"/>
      <c r="P1489" s="186">
        <f t="shared" ref="P1489:P1497" si="471">O1489*H1489</f>
        <v>0</v>
      </c>
      <c r="Q1489" s="186">
        <v>0</v>
      </c>
      <c r="R1489" s="186">
        <f t="shared" ref="R1489:R1497" si="472">Q1489*H1489</f>
        <v>0</v>
      </c>
      <c r="S1489" s="186">
        <v>0</v>
      </c>
      <c r="T1489" s="187">
        <f t="shared" ref="T1489:T1497" si="473">S1489*H1489</f>
        <v>0</v>
      </c>
      <c r="AR1489" s="25" t="s">
        <v>337</v>
      </c>
      <c r="AT1489" s="25" t="s">
        <v>287</v>
      </c>
      <c r="AU1489" s="25" t="s">
        <v>84</v>
      </c>
      <c r="AY1489" s="25" t="s">
        <v>285</v>
      </c>
      <c r="BE1489" s="188">
        <f t="shared" ref="BE1489:BE1497" si="474">IF(N1489="základní",J1489,0)</f>
        <v>0</v>
      </c>
      <c r="BF1489" s="188">
        <f t="shared" ref="BF1489:BF1497" si="475">IF(N1489="snížená",J1489,0)</f>
        <v>0</v>
      </c>
      <c r="BG1489" s="188">
        <f t="shared" ref="BG1489:BG1497" si="476">IF(N1489="zákl. přenesená",J1489,0)</f>
        <v>0</v>
      </c>
      <c r="BH1489" s="188">
        <f t="shared" ref="BH1489:BH1497" si="477">IF(N1489="sníž. přenesená",J1489,0)</f>
        <v>0</v>
      </c>
      <c r="BI1489" s="188">
        <f t="shared" ref="BI1489:BI1497" si="478">IF(N1489="nulová",J1489,0)</f>
        <v>0</v>
      </c>
      <c r="BJ1489" s="25" t="s">
        <v>82</v>
      </c>
      <c r="BK1489" s="188">
        <f t="shared" ref="BK1489:BK1497" si="479">ROUND(I1489*H1489,2)</f>
        <v>0</v>
      </c>
      <c r="BL1489" s="25" t="s">
        <v>337</v>
      </c>
      <c r="BM1489" s="25" t="s">
        <v>4121</v>
      </c>
    </row>
    <row r="1490" spans="2:65" s="1" customFormat="1" ht="24">
      <c r="B1490" s="176"/>
      <c r="C1490" s="177" t="s">
        <v>4122</v>
      </c>
      <c r="D1490" s="177" t="s">
        <v>287</v>
      </c>
      <c r="E1490" s="178" t="s">
        <v>4123</v>
      </c>
      <c r="F1490" s="179" t="s">
        <v>4124</v>
      </c>
      <c r="G1490" s="180" t="s">
        <v>318</v>
      </c>
      <c r="H1490" s="181">
        <v>60</v>
      </c>
      <c r="I1490" s="182"/>
      <c r="J1490" s="183">
        <f t="shared" si="470"/>
        <v>0</v>
      </c>
      <c r="K1490" s="403" t="s">
        <v>5585</v>
      </c>
      <c r="L1490" s="42"/>
      <c r="M1490" s="184" t="s">
        <v>5</v>
      </c>
      <c r="N1490" s="185" t="s">
        <v>45</v>
      </c>
      <c r="O1490" s="43"/>
      <c r="P1490" s="186">
        <f t="shared" si="471"/>
        <v>0</v>
      </c>
      <c r="Q1490" s="186">
        <v>0</v>
      </c>
      <c r="R1490" s="186">
        <f t="shared" si="472"/>
        <v>0</v>
      </c>
      <c r="S1490" s="186">
        <v>0</v>
      </c>
      <c r="T1490" s="187">
        <f t="shared" si="473"/>
        <v>0</v>
      </c>
      <c r="AR1490" s="25" t="s">
        <v>337</v>
      </c>
      <c r="AT1490" s="25" t="s">
        <v>287</v>
      </c>
      <c r="AU1490" s="25" t="s">
        <v>84</v>
      </c>
      <c r="AY1490" s="25" t="s">
        <v>285</v>
      </c>
      <c r="BE1490" s="188">
        <f t="shared" si="474"/>
        <v>0</v>
      </c>
      <c r="BF1490" s="188">
        <f t="shared" si="475"/>
        <v>0</v>
      </c>
      <c r="BG1490" s="188">
        <f t="shared" si="476"/>
        <v>0</v>
      </c>
      <c r="BH1490" s="188">
        <f t="shared" si="477"/>
        <v>0</v>
      </c>
      <c r="BI1490" s="188">
        <f t="shared" si="478"/>
        <v>0</v>
      </c>
      <c r="BJ1490" s="25" t="s">
        <v>82</v>
      </c>
      <c r="BK1490" s="188">
        <f t="shared" si="479"/>
        <v>0</v>
      </c>
      <c r="BL1490" s="25" t="s">
        <v>337</v>
      </c>
      <c r="BM1490" s="25" t="s">
        <v>1532</v>
      </c>
    </row>
    <row r="1491" spans="2:65" s="1" customFormat="1" ht="24">
      <c r="B1491" s="176"/>
      <c r="C1491" s="177" t="s">
        <v>4125</v>
      </c>
      <c r="D1491" s="177" t="s">
        <v>287</v>
      </c>
      <c r="E1491" s="178" t="s">
        <v>4126</v>
      </c>
      <c r="F1491" s="179" t="s">
        <v>4127</v>
      </c>
      <c r="G1491" s="180" t="s">
        <v>318</v>
      </c>
      <c r="H1491" s="181">
        <v>26</v>
      </c>
      <c r="I1491" s="182"/>
      <c r="J1491" s="183">
        <f t="shared" si="470"/>
        <v>0</v>
      </c>
      <c r="K1491" s="403" t="s">
        <v>5585</v>
      </c>
      <c r="L1491" s="42"/>
      <c r="M1491" s="184" t="s">
        <v>5</v>
      </c>
      <c r="N1491" s="185" t="s">
        <v>45</v>
      </c>
      <c r="O1491" s="43"/>
      <c r="P1491" s="186">
        <f t="shared" si="471"/>
        <v>0</v>
      </c>
      <c r="Q1491" s="186">
        <v>0</v>
      </c>
      <c r="R1491" s="186">
        <f t="shared" si="472"/>
        <v>0</v>
      </c>
      <c r="S1491" s="186">
        <v>0</v>
      </c>
      <c r="T1491" s="187">
        <f t="shared" si="473"/>
        <v>0</v>
      </c>
      <c r="AR1491" s="25" t="s">
        <v>337</v>
      </c>
      <c r="AT1491" s="25" t="s">
        <v>287</v>
      </c>
      <c r="AU1491" s="25" t="s">
        <v>84</v>
      </c>
      <c r="AY1491" s="25" t="s">
        <v>285</v>
      </c>
      <c r="BE1491" s="188">
        <f t="shared" si="474"/>
        <v>0</v>
      </c>
      <c r="BF1491" s="188">
        <f t="shared" si="475"/>
        <v>0</v>
      </c>
      <c r="BG1491" s="188">
        <f t="shared" si="476"/>
        <v>0</v>
      </c>
      <c r="BH1491" s="188">
        <f t="shared" si="477"/>
        <v>0</v>
      </c>
      <c r="BI1491" s="188">
        <f t="shared" si="478"/>
        <v>0</v>
      </c>
      <c r="BJ1491" s="25" t="s">
        <v>82</v>
      </c>
      <c r="BK1491" s="188">
        <f t="shared" si="479"/>
        <v>0</v>
      </c>
      <c r="BL1491" s="25" t="s">
        <v>337</v>
      </c>
      <c r="BM1491" s="25" t="s">
        <v>1540</v>
      </c>
    </row>
    <row r="1492" spans="2:65" s="1" customFormat="1" ht="24">
      <c r="B1492" s="176"/>
      <c r="C1492" s="177" t="s">
        <v>4128</v>
      </c>
      <c r="D1492" s="177" t="s">
        <v>287</v>
      </c>
      <c r="E1492" s="178" t="s">
        <v>4129</v>
      </c>
      <c r="F1492" s="179" t="s">
        <v>4130</v>
      </c>
      <c r="G1492" s="180" t="s">
        <v>318</v>
      </c>
      <c r="H1492" s="181">
        <v>90</v>
      </c>
      <c r="I1492" s="182"/>
      <c r="J1492" s="183">
        <f t="shared" si="470"/>
        <v>0</v>
      </c>
      <c r="K1492" s="403" t="s">
        <v>5585</v>
      </c>
      <c r="L1492" s="42"/>
      <c r="M1492" s="184" t="s">
        <v>5</v>
      </c>
      <c r="N1492" s="185" t="s">
        <v>45</v>
      </c>
      <c r="O1492" s="43"/>
      <c r="P1492" s="186">
        <f t="shared" si="471"/>
        <v>0</v>
      </c>
      <c r="Q1492" s="186">
        <v>0</v>
      </c>
      <c r="R1492" s="186">
        <f t="shared" si="472"/>
        <v>0</v>
      </c>
      <c r="S1492" s="186">
        <v>0</v>
      </c>
      <c r="T1492" s="187">
        <f t="shared" si="473"/>
        <v>0</v>
      </c>
      <c r="AR1492" s="25" t="s">
        <v>337</v>
      </c>
      <c r="AT1492" s="25" t="s">
        <v>287</v>
      </c>
      <c r="AU1492" s="25" t="s">
        <v>84</v>
      </c>
      <c r="AY1492" s="25" t="s">
        <v>285</v>
      </c>
      <c r="BE1492" s="188">
        <f t="shared" si="474"/>
        <v>0</v>
      </c>
      <c r="BF1492" s="188">
        <f t="shared" si="475"/>
        <v>0</v>
      </c>
      <c r="BG1492" s="188">
        <f t="shared" si="476"/>
        <v>0</v>
      </c>
      <c r="BH1492" s="188">
        <f t="shared" si="477"/>
        <v>0</v>
      </c>
      <c r="BI1492" s="188">
        <f t="shared" si="478"/>
        <v>0</v>
      </c>
      <c r="BJ1492" s="25" t="s">
        <v>82</v>
      </c>
      <c r="BK1492" s="188">
        <f t="shared" si="479"/>
        <v>0</v>
      </c>
      <c r="BL1492" s="25" t="s">
        <v>337</v>
      </c>
      <c r="BM1492" s="25" t="s">
        <v>1548</v>
      </c>
    </row>
    <row r="1493" spans="2:65" s="1" customFormat="1" ht="24">
      <c r="B1493" s="176"/>
      <c r="C1493" s="177" t="s">
        <v>4131</v>
      </c>
      <c r="D1493" s="177" t="s">
        <v>287</v>
      </c>
      <c r="E1493" s="178" t="s">
        <v>4132</v>
      </c>
      <c r="F1493" s="179" t="s">
        <v>4133</v>
      </c>
      <c r="G1493" s="180" t="s">
        <v>318</v>
      </c>
      <c r="H1493" s="181">
        <v>10</v>
      </c>
      <c r="I1493" s="182"/>
      <c r="J1493" s="183">
        <f t="shared" si="470"/>
        <v>0</v>
      </c>
      <c r="K1493" s="403" t="s">
        <v>5585</v>
      </c>
      <c r="L1493" s="42"/>
      <c r="M1493" s="184" t="s">
        <v>5</v>
      </c>
      <c r="N1493" s="185" t="s">
        <v>45</v>
      </c>
      <c r="O1493" s="43"/>
      <c r="P1493" s="186">
        <f t="shared" si="471"/>
        <v>0</v>
      </c>
      <c r="Q1493" s="186">
        <v>0</v>
      </c>
      <c r="R1493" s="186">
        <f t="shared" si="472"/>
        <v>0</v>
      </c>
      <c r="S1493" s="186">
        <v>0</v>
      </c>
      <c r="T1493" s="187">
        <f t="shared" si="473"/>
        <v>0</v>
      </c>
      <c r="AR1493" s="25" t="s">
        <v>337</v>
      </c>
      <c r="AT1493" s="25" t="s">
        <v>287</v>
      </c>
      <c r="AU1493" s="25" t="s">
        <v>84</v>
      </c>
      <c r="AY1493" s="25" t="s">
        <v>285</v>
      </c>
      <c r="BE1493" s="188">
        <f t="shared" si="474"/>
        <v>0</v>
      </c>
      <c r="BF1493" s="188">
        <f t="shared" si="475"/>
        <v>0</v>
      </c>
      <c r="BG1493" s="188">
        <f t="shared" si="476"/>
        <v>0</v>
      </c>
      <c r="BH1493" s="188">
        <f t="shared" si="477"/>
        <v>0</v>
      </c>
      <c r="BI1493" s="188">
        <f t="shared" si="478"/>
        <v>0</v>
      </c>
      <c r="BJ1493" s="25" t="s">
        <v>82</v>
      </c>
      <c r="BK1493" s="188">
        <f t="shared" si="479"/>
        <v>0</v>
      </c>
      <c r="BL1493" s="25" t="s">
        <v>337</v>
      </c>
      <c r="BM1493" s="25" t="s">
        <v>1556</v>
      </c>
    </row>
    <row r="1494" spans="2:65" s="1" customFormat="1" ht="24">
      <c r="B1494" s="176"/>
      <c r="C1494" s="177" t="s">
        <v>4134</v>
      </c>
      <c r="D1494" s="177" t="s">
        <v>287</v>
      </c>
      <c r="E1494" s="178" t="s">
        <v>4135</v>
      </c>
      <c r="F1494" s="179" t="s">
        <v>4136</v>
      </c>
      <c r="G1494" s="180" t="s">
        <v>318</v>
      </c>
      <c r="H1494" s="181">
        <v>12</v>
      </c>
      <c r="I1494" s="182"/>
      <c r="J1494" s="183">
        <f t="shared" si="470"/>
        <v>0</v>
      </c>
      <c r="K1494" s="403" t="s">
        <v>5585</v>
      </c>
      <c r="L1494" s="42"/>
      <c r="M1494" s="184" t="s">
        <v>5</v>
      </c>
      <c r="N1494" s="185" t="s">
        <v>45</v>
      </c>
      <c r="O1494" s="43"/>
      <c r="P1494" s="186">
        <f t="shared" si="471"/>
        <v>0</v>
      </c>
      <c r="Q1494" s="186">
        <v>0</v>
      </c>
      <c r="R1494" s="186">
        <f t="shared" si="472"/>
        <v>0</v>
      </c>
      <c r="S1494" s="186">
        <v>0</v>
      </c>
      <c r="T1494" s="187">
        <f t="shared" si="473"/>
        <v>0</v>
      </c>
      <c r="AR1494" s="25" t="s">
        <v>337</v>
      </c>
      <c r="AT1494" s="25" t="s">
        <v>287</v>
      </c>
      <c r="AU1494" s="25" t="s">
        <v>84</v>
      </c>
      <c r="AY1494" s="25" t="s">
        <v>285</v>
      </c>
      <c r="BE1494" s="188">
        <f t="shared" si="474"/>
        <v>0</v>
      </c>
      <c r="BF1494" s="188">
        <f t="shared" si="475"/>
        <v>0</v>
      </c>
      <c r="BG1494" s="188">
        <f t="shared" si="476"/>
        <v>0</v>
      </c>
      <c r="BH1494" s="188">
        <f t="shared" si="477"/>
        <v>0</v>
      </c>
      <c r="BI1494" s="188">
        <f t="shared" si="478"/>
        <v>0</v>
      </c>
      <c r="BJ1494" s="25" t="s">
        <v>82</v>
      </c>
      <c r="BK1494" s="188">
        <f t="shared" si="479"/>
        <v>0</v>
      </c>
      <c r="BL1494" s="25" t="s">
        <v>337</v>
      </c>
      <c r="BM1494" s="25" t="s">
        <v>1566</v>
      </c>
    </row>
    <row r="1495" spans="2:65" s="1" customFormat="1" ht="24">
      <c r="B1495" s="176"/>
      <c r="C1495" s="177" t="s">
        <v>4137</v>
      </c>
      <c r="D1495" s="177" t="s">
        <v>287</v>
      </c>
      <c r="E1495" s="178" t="s">
        <v>4138</v>
      </c>
      <c r="F1495" s="179" t="s">
        <v>4139</v>
      </c>
      <c r="G1495" s="180" t="s">
        <v>318</v>
      </c>
      <c r="H1495" s="181">
        <v>72</v>
      </c>
      <c r="I1495" s="182"/>
      <c r="J1495" s="183">
        <f t="shared" si="470"/>
        <v>0</v>
      </c>
      <c r="K1495" s="403" t="s">
        <v>5585</v>
      </c>
      <c r="L1495" s="42"/>
      <c r="M1495" s="184" t="s">
        <v>5</v>
      </c>
      <c r="N1495" s="185" t="s">
        <v>45</v>
      </c>
      <c r="O1495" s="43"/>
      <c r="P1495" s="186">
        <f t="shared" si="471"/>
        <v>0</v>
      </c>
      <c r="Q1495" s="186">
        <v>0</v>
      </c>
      <c r="R1495" s="186">
        <f t="shared" si="472"/>
        <v>0</v>
      </c>
      <c r="S1495" s="186">
        <v>0</v>
      </c>
      <c r="T1495" s="187">
        <f t="shared" si="473"/>
        <v>0</v>
      </c>
      <c r="AR1495" s="25" t="s">
        <v>337</v>
      </c>
      <c r="AT1495" s="25" t="s">
        <v>287</v>
      </c>
      <c r="AU1495" s="25" t="s">
        <v>84</v>
      </c>
      <c r="AY1495" s="25" t="s">
        <v>285</v>
      </c>
      <c r="BE1495" s="188">
        <f t="shared" si="474"/>
        <v>0</v>
      </c>
      <c r="BF1495" s="188">
        <f t="shared" si="475"/>
        <v>0</v>
      </c>
      <c r="BG1495" s="188">
        <f t="shared" si="476"/>
        <v>0</v>
      </c>
      <c r="BH1495" s="188">
        <f t="shared" si="477"/>
        <v>0</v>
      </c>
      <c r="BI1495" s="188">
        <f t="shared" si="478"/>
        <v>0</v>
      </c>
      <c r="BJ1495" s="25" t="s">
        <v>82</v>
      </c>
      <c r="BK1495" s="188">
        <f t="shared" si="479"/>
        <v>0</v>
      </c>
      <c r="BL1495" s="25" t="s">
        <v>337</v>
      </c>
      <c r="BM1495" s="25" t="s">
        <v>1574</v>
      </c>
    </row>
    <row r="1496" spans="2:65" s="1" customFormat="1" ht="24">
      <c r="B1496" s="176"/>
      <c r="C1496" s="177" t="s">
        <v>4140</v>
      </c>
      <c r="D1496" s="177" t="s">
        <v>287</v>
      </c>
      <c r="E1496" s="178" t="s">
        <v>4141</v>
      </c>
      <c r="F1496" s="179" t="s">
        <v>4142</v>
      </c>
      <c r="G1496" s="180" t="s">
        <v>318</v>
      </c>
      <c r="H1496" s="181">
        <v>72</v>
      </c>
      <c r="I1496" s="182"/>
      <c r="J1496" s="183">
        <f t="shared" si="470"/>
        <v>0</v>
      </c>
      <c r="K1496" s="403" t="s">
        <v>5585</v>
      </c>
      <c r="L1496" s="42"/>
      <c r="M1496" s="184" t="s">
        <v>5</v>
      </c>
      <c r="N1496" s="185" t="s">
        <v>45</v>
      </c>
      <c r="O1496" s="43"/>
      <c r="P1496" s="186">
        <f t="shared" si="471"/>
        <v>0</v>
      </c>
      <c r="Q1496" s="186">
        <v>0</v>
      </c>
      <c r="R1496" s="186">
        <f t="shared" si="472"/>
        <v>0</v>
      </c>
      <c r="S1496" s="186">
        <v>0</v>
      </c>
      <c r="T1496" s="187">
        <f t="shared" si="473"/>
        <v>0</v>
      </c>
      <c r="AR1496" s="25" t="s">
        <v>337</v>
      </c>
      <c r="AT1496" s="25" t="s">
        <v>287</v>
      </c>
      <c r="AU1496" s="25" t="s">
        <v>84</v>
      </c>
      <c r="AY1496" s="25" t="s">
        <v>285</v>
      </c>
      <c r="BE1496" s="188">
        <f t="shared" si="474"/>
        <v>0</v>
      </c>
      <c r="BF1496" s="188">
        <f t="shared" si="475"/>
        <v>0</v>
      </c>
      <c r="BG1496" s="188">
        <f t="shared" si="476"/>
        <v>0</v>
      </c>
      <c r="BH1496" s="188">
        <f t="shared" si="477"/>
        <v>0</v>
      </c>
      <c r="BI1496" s="188">
        <f t="shared" si="478"/>
        <v>0</v>
      </c>
      <c r="BJ1496" s="25" t="s">
        <v>82</v>
      </c>
      <c r="BK1496" s="188">
        <f t="shared" si="479"/>
        <v>0</v>
      </c>
      <c r="BL1496" s="25" t="s">
        <v>337</v>
      </c>
      <c r="BM1496" s="25" t="s">
        <v>1582</v>
      </c>
    </row>
    <row r="1497" spans="2:65" s="1" customFormat="1" ht="24">
      <c r="B1497" s="176"/>
      <c r="C1497" s="177" t="s">
        <v>4143</v>
      </c>
      <c r="D1497" s="177" t="s">
        <v>287</v>
      </c>
      <c r="E1497" s="178" t="s">
        <v>4144</v>
      </c>
      <c r="F1497" s="179" t="s">
        <v>4145</v>
      </c>
      <c r="G1497" s="180" t="s">
        <v>328</v>
      </c>
      <c r="H1497" s="181">
        <v>853</v>
      </c>
      <c r="I1497" s="182"/>
      <c r="J1497" s="183">
        <f t="shared" si="470"/>
        <v>0</v>
      </c>
      <c r="K1497" s="403" t="s">
        <v>5585</v>
      </c>
      <c r="L1497" s="42"/>
      <c r="M1497" s="184" t="s">
        <v>5</v>
      </c>
      <c r="N1497" s="185" t="s">
        <v>45</v>
      </c>
      <c r="O1497" s="43"/>
      <c r="P1497" s="186">
        <f t="shared" si="471"/>
        <v>0</v>
      </c>
      <c r="Q1497" s="186">
        <v>0</v>
      </c>
      <c r="R1497" s="186">
        <f t="shared" si="472"/>
        <v>0</v>
      </c>
      <c r="S1497" s="186">
        <v>0</v>
      </c>
      <c r="T1497" s="187">
        <f t="shared" si="473"/>
        <v>0</v>
      </c>
      <c r="AR1497" s="25" t="s">
        <v>337</v>
      </c>
      <c r="AT1497" s="25" t="s">
        <v>287</v>
      </c>
      <c r="AU1497" s="25" t="s">
        <v>84</v>
      </c>
      <c r="AY1497" s="25" t="s">
        <v>285</v>
      </c>
      <c r="BE1497" s="188">
        <f t="shared" si="474"/>
        <v>0</v>
      </c>
      <c r="BF1497" s="188">
        <f t="shared" si="475"/>
        <v>0</v>
      </c>
      <c r="BG1497" s="188">
        <f t="shared" si="476"/>
        <v>0</v>
      </c>
      <c r="BH1497" s="188">
        <f t="shared" si="477"/>
        <v>0</v>
      </c>
      <c r="BI1497" s="188">
        <f t="shared" si="478"/>
        <v>0</v>
      </c>
      <c r="BJ1497" s="25" t="s">
        <v>82</v>
      </c>
      <c r="BK1497" s="188">
        <f t="shared" si="479"/>
        <v>0</v>
      </c>
      <c r="BL1497" s="25" t="s">
        <v>337</v>
      </c>
      <c r="BM1497" s="25" t="s">
        <v>1595</v>
      </c>
    </row>
    <row r="1498" spans="2:65" s="11" customFormat="1">
      <c r="B1498" s="189"/>
      <c r="D1498" s="190" t="s">
        <v>292</v>
      </c>
      <c r="E1498" s="191" t="s">
        <v>5</v>
      </c>
      <c r="F1498" s="192" t="s">
        <v>4146</v>
      </c>
      <c r="H1498" s="193">
        <v>262</v>
      </c>
      <c r="I1498" s="194"/>
      <c r="K1498" s="398" t="s">
        <v>121</v>
      </c>
      <c r="L1498" s="189"/>
      <c r="M1498" s="195"/>
      <c r="N1498" s="196"/>
      <c r="O1498" s="196"/>
      <c r="P1498" s="196"/>
      <c r="Q1498" s="196"/>
      <c r="R1498" s="196"/>
      <c r="S1498" s="196"/>
      <c r="T1498" s="197"/>
      <c r="AT1498" s="191" t="s">
        <v>292</v>
      </c>
      <c r="AU1498" s="191" t="s">
        <v>84</v>
      </c>
      <c r="AV1498" s="11" t="s">
        <v>84</v>
      </c>
      <c r="AW1498" s="11" t="s">
        <v>37</v>
      </c>
      <c r="AX1498" s="11" t="s">
        <v>74</v>
      </c>
      <c r="AY1498" s="191" t="s">
        <v>285</v>
      </c>
    </row>
    <row r="1499" spans="2:65" s="11" customFormat="1">
      <c r="B1499" s="189"/>
      <c r="D1499" s="190" t="s">
        <v>292</v>
      </c>
      <c r="E1499" s="191" t="s">
        <v>5</v>
      </c>
      <c r="F1499" s="192" t="s">
        <v>4147</v>
      </c>
      <c r="H1499" s="193">
        <v>117</v>
      </c>
      <c r="I1499" s="194"/>
      <c r="K1499" s="398" t="s">
        <v>121</v>
      </c>
      <c r="L1499" s="189"/>
      <c r="M1499" s="195"/>
      <c r="N1499" s="196"/>
      <c r="O1499" s="196"/>
      <c r="P1499" s="196"/>
      <c r="Q1499" s="196"/>
      <c r="R1499" s="196"/>
      <c r="S1499" s="196"/>
      <c r="T1499" s="197"/>
      <c r="AT1499" s="191" t="s">
        <v>292</v>
      </c>
      <c r="AU1499" s="191" t="s">
        <v>84</v>
      </c>
      <c r="AV1499" s="11" t="s">
        <v>84</v>
      </c>
      <c r="AW1499" s="11" t="s">
        <v>37</v>
      </c>
      <c r="AX1499" s="11" t="s">
        <v>74</v>
      </c>
      <c r="AY1499" s="191" t="s">
        <v>285</v>
      </c>
    </row>
    <row r="1500" spans="2:65" s="11" customFormat="1">
      <c r="B1500" s="189"/>
      <c r="D1500" s="190" t="s">
        <v>292</v>
      </c>
      <c r="E1500" s="191" t="s">
        <v>5</v>
      </c>
      <c r="F1500" s="192" t="s">
        <v>4148</v>
      </c>
      <c r="H1500" s="193">
        <v>474</v>
      </c>
      <c r="I1500" s="194"/>
      <c r="K1500" s="398"/>
      <c r="L1500" s="189"/>
      <c r="M1500" s="195"/>
      <c r="N1500" s="196"/>
      <c r="O1500" s="196"/>
      <c r="P1500" s="196"/>
      <c r="Q1500" s="196"/>
      <c r="R1500" s="196"/>
      <c r="S1500" s="196"/>
      <c r="T1500" s="197"/>
      <c r="AT1500" s="191" t="s">
        <v>292</v>
      </c>
      <c r="AU1500" s="191" t="s">
        <v>84</v>
      </c>
      <c r="AV1500" s="11" t="s">
        <v>84</v>
      </c>
      <c r="AW1500" s="11" t="s">
        <v>37</v>
      </c>
      <c r="AX1500" s="11" t="s">
        <v>74</v>
      </c>
      <c r="AY1500" s="191" t="s">
        <v>285</v>
      </c>
    </row>
    <row r="1501" spans="2:65" s="13" customFormat="1">
      <c r="B1501" s="206"/>
      <c r="D1501" s="215" t="s">
        <v>292</v>
      </c>
      <c r="E1501" s="219" t="s">
        <v>5</v>
      </c>
      <c r="F1501" s="220" t="s">
        <v>310</v>
      </c>
      <c r="H1501" s="221">
        <v>853</v>
      </c>
      <c r="I1501" s="210"/>
      <c r="K1501" s="400"/>
      <c r="L1501" s="206"/>
      <c r="M1501" s="211"/>
      <c r="N1501" s="212"/>
      <c r="O1501" s="212"/>
      <c r="P1501" s="212"/>
      <c r="Q1501" s="212"/>
      <c r="R1501" s="212"/>
      <c r="S1501" s="212"/>
      <c r="T1501" s="213"/>
      <c r="AT1501" s="214" t="s">
        <v>292</v>
      </c>
      <c r="AU1501" s="214" t="s">
        <v>84</v>
      </c>
      <c r="AV1501" s="13" t="s">
        <v>291</v>
      </c>
      <c r="AW1501" s="13" t="s">
        <v>37</v>
      </c>
      <c r="AX1501" s="13" t="s">
        <v>82</v>
      </c>
      <c r="AY1501" s="214" t="s">
        <v>285</v>
      </c>
    </row>
    <row r="1502" spans="2:65" s="1" customFormat="1" ht="24">
      <c r="B1502" s="176"/>
      <c r="C1502" s="177" t="s">
        <v>4149</v>
      </c>
      <c r="D1502" s="177" t="s">
        <v>287</v>
      </c>
      <c r="E1502" s="178" t="s">
        <v>4150</v>
      </c>
      <c r="F1502" s="179" t="s">
        <v>4151</v>
      </c>
      <c r="G1502" s="180" t="s">
        <v>328</v>
      </c>
      <c r="H1502" s="181">
        <v>374.7</v>
      </c>
      <c r="I1502" s="182"/>
      <c r="J1502" s="183">
        <f>ROUND(I1502*H1502,2)</f>
        <v>0</v>
      </c>
      <c r="K1502" s="403" t="s">
        <v>5585</v>
      </c>
      <c r="L1502" s="42"/>
      <c r="M1502" s="184" t="s">
        <v>5</v>
      </c>
      <c r="N1502" s="185" t="s">
        <v>45</v>
      </c>
      <c r="O1502" s="43"/>
      <c r="P1502" s="186">
        <f>O1502*H1502</f>
        <v>0</v>
      </c>
      <c r="Q1502" s="186">
        <v>0</v>
      </c>
      <c r="R1502" s="186">
        <f>Q1502*H1502</f>
        <v>0</v>
      </c>
      <c r="S1502" s="186">
        <v>0</v>
      </c>
      <c r="T1502" s="187">
        <f>S1502*H1502</f>
        <v>0</v>
      </c>
      <c r="AR1502" s="25" t="s">
        <v>337</v>
      </c>
      <c r="AT1502" s="25" t="s">
        <v>287</v>
      </c>
      <c r="AU1502" s="25" t="s">
        <v>84</v>
      </c>
      <c r="AY1502" s="25" t="s">
        <v>285</v>
      </c>
      <c r="BE1502" s="188">
        <f>IF(N1502="základní",J1502,0)</f>
        <v>0</v>
      </c>
      <c r="BF1502" s="188">
        <f>IF(N1502="snížená",J1502,0)</f>
        <v>0</v>
      </c>
      <c r="BG1502" s="188">
        <f>IF(N1502="zákl. přenesená",J1502,0)</f>
        <v>0</v>
      </c>
      <c r="BH1502" s="188">
        <f>IF(N1502="sníž. přenesená",J1502,0)</f>
        <v>0</v>
      </c>
      <c r="BI1502" s="188">
        <f>IF(N1502="nulová",J1502,0)</f>
        <v>0</v>
      </c>
      <c r="BJ1502" s="25" t="s">
        <v>82</v>
      </c>
      <c r="BK1502" s="188">
        <f>ROUND(I1502*H1502,2)</f>
        <v>0</v>
      </c>
      <c r="BL1502" s="25" t="s">
        <v>337</v>
      </c>
      <c r="BM1502" s="25" t="s">
        <v>1604</v>
      </c>
    </row>
    <row r="1503" spans="2:65" s="11" customFormat="1">
      <c r="B1503" s="189"/>
      <c r="D1503" s="190" t="s">
        <v>292</v>
      </c>
      <c r="E1503" s="191" t="s">
        <v>5</v>
      </c>
      <c r="F1503" s="192" t="s">
        <v>4146</v>
      </c>
      <c r="H1503" s="193">
        <v>262</v>
      </c>
      <c r="I1503" s="194"/>
      <c r="K1503" s="398"/>
      <c r="L1503" s="189"/>
      <c r="M1503" s="195"/>
      <c r="N1503" s="196"/>
      <c r="O1503" s="196"/>
      <c r="P1503" s="196"/>
      <c r="Q1503" s="196"/>
      <c r="R1503" s="196"/>
      <c r="S1503" s="196"/>
      <c r="T1503" s="197"/>
      <c r="AT1503" s="191" t="s">
        <v>292</v>
      </c>
      <c r="AU1503" s="191" t="s">
        <v>84</v>
      </c>
      <c r="AV1503" s="11" t="s">
        <v>84</v>
      </c>
      <c r="AW1503" s="11" t="s">
        <v>37</v>
      </c>
      <c r="AX1503" s="11" t="s">
        <v>74</v>
      </c>
      <c r="AY1503" s="191" t="s">
        <v>285</v>
      </c>
    </row>
    <row r="1504" spans="2:65" s="11" customFormat="1">
      <c r="B1504" s="189"/>
      <c r="D1504" s="190" t="s">
        <v>292</v>
      </c>
      <c r="E1504" s="191" t="s">
        <v>5</v>
      </c>
      <c r="F1504" s="192" t="s">
        <v>4152</v>
      </c>
      <c r="H1504" s="193">
        <v>112.7</v>
      </c>
      <c r="I1504" s="194"/>
      <c r="K1504" s="398"/>
      <c r="L1504" s="189"/>
      <c r="M1504" s="195"/>
      <c r="N1504" s="196"/>
      <c r="O1504" s="196"/>
      <c r="P1504" s="196"/>
      <c r="Q1504" s="196"/>
      <c r="R1504" s="196"/>
      <c r="S1504" s="196"/>
      <c r="T1504" s="197"/>
      <c r="AT1504" s="191" t="s">
        <v>292</v>
      </c>
      <c r="AU1504" s="191" t="s">
        <v>84</v>
      </c>
      <c r="AV1504" s="11" t="s">
        <v>84</v>
      </c>
      <c r="AW1504" s="11" t="s">
        <v>37</v>
      </c>
      <c r="AX1504" s="11" t="s">
        <v>74</v>
      </c>
      <c r="AY1504" s="191" t="s">
        <v>285</v>
      </c>
    </row>
    <row r="1505" spans="2:65" s="13" customFormat="1">
      <c r="B1505" s="206"/>
      <c r="D1505" s="215" t="s">
        <v>292</v>
      </c>
      <c r="E1505" s="219" t="s">
        <v>5</v>
      </c>
      <c r="F1505" s="220" t="s">
        <v>310</v>
      </c>
      <c r="H1505" s="221">
        <v>374.7</v>
      </c>
      <c r="I1505" s="210"/>
      <c r="K1505" s="400"/>
      <c r="L1505" s="206"/>
      <c r="M1505" s="211"/>
      <c r="N1505" s="212"/>
      <c r="O1505" s="212"/>
      <c r="P1505" s="212"/>
      <c r="Q1505" s="212"/>
      <c r="R1505" s="212"/>
      <c r="S1505" s="212"/>
      <c r="T1505" s="213"/>
      <c r="AT1505" s="214" t="s">
        <v>292</v>
      </c>
      <c r="AU1505" s="214" t="s">
        <v>84</v>
      </c>
      <c r="AV1505" s="13" t="s">
        <v>291</v>
      </c>
      <c r="AW1505" s="13" t="s">
        <v>37</v>
      </c>
      <c r="AX1505" s="13" t="s">
        <v>82</v>
      </c>
      <c r="AY1505" s="214" t="s">
        <v>285</v>
      </c>
    </row>
    <row r="1506" spans="2:65" s="1" customFormat="1" ht="24">
      <c r="B1506" s="176"/>
      <c r="C1506" s="177" t="s">
        <v>4153</v>
      </c>
      <c r="D1506" s="177" t="s">
        <v>287</v>
      </c>
      <c r="E1506" s="178" t="s">
        <v>4154</v>
      </c>
      <c r="F1506" s="179" t="s">
        <v>4155</v>
      </c>
      <c r="G1506" s="180" t="s">
        <v>494</v>
      </c>
      <c r="H1506" s="181">
        <v>190</v>
      </c>
      <c r="I1506" s="182"/>
      <c r="J1506" s="183">
        <f>ROUND(I1506*H1506,2)</f>
        <v>0</v>
      </c>
      <c r="K1506" s="403" t="s">
        <v>5585</v>
      </c>
      <c r="L1506" s="42"/>
      <c r="M1506" s="184" t="s">
        <v>5</v>
      </c>
      <c r="N1506" s="185" t="s">
        <v>45</v>
      </c>
      <c r="O1506" s="43"/>
      <c r="P1506" s="186">
        <f>O1506*H1506</f>
        <v>0</v>
      </c>
      <c r="Q1506" s="186">
        <v>0</v>
      </c>
      <c r="R1506" s="186">
        <f>Q1506*H1506</f>
        <v>0</v>
      </c>
      <c r="S1506" s="186">
        <v>0</v>
      </c>
      <c r="T1506" s="187">
        <f>S1506*H1506</f>
        <v>0</v>
      </c>
      <c r="AR1506" s="25" t="s">
        <v>337</v>
      </c>
      <c r="AT1506" s="25" t="s">
        <v>287</v>
      </c>
      <c r="AU1506" s="25" t="s">
        <v>84</v>
      </c>
      <c r="AY1506" s="25" t="s">
        <v>285</v>
      </c>
      <c r="BE1506" s="188">
        <f>IF(N1506="základní",J1506,0)</f>
        <v>0</v>
      </c>
      <c r="BF1506" s="188">
        <f>IF(N1506="snížená",J1506,0)</f>
        <v>0</v>
      </c>
      <c r="BG1506" s="188">
        <f>IF(N1506="zákl. přenesená",J1506,0)</f>
        <v>0</v>
      </c>
      <c r="BH1506" s="188">
        <f>IF(N1506="sníž. přenesená",J1506,0)</f>
        <v>0</v>
      </c>
      <c r="BI1506" s="188">
        <f>IF(N1506="nulová",J1506,0)</f>
        <v>0</v>
      </c>
      <c r="BJ1506" s="25" t="s">
        <v>82</v>
      </c>
      <c r="BK1506" s="188">
        <f>ROUND(I1506*H1506,2)</f>
        <v>0</v>
      </c>
      <c r="BL1506" s="25" t="s">
        <v>337</v>
      </c>
      <c r="BM1506" s="25" t="s">
        <v>1612</v>
      </c>
    </row>
    <row r="1507" spans="2:65" s="1" customFormat="1" ht="24">
      <c r="B1507" s="176"/>
      <c r="C1507" s="177" t="s">
        <v>4156</v>
      </c>
      <c r="D1507" s="177" t="s">
        <v>287</v>
      </c>
      <c r="E1507" s="178" t="s">
        <v>4157</v>
      </c>
      <c r="F1507" s="179" t="s">
        <v>4158</v>
      </c>
      <c r="G1507" s="180" t="s">
        <v>494</v>
      </c>
      <c r="H1507" s="181">
        <v>1000</v>
      </c>
      <c r="I1507" s="182"/>
      <c r="J1507" s="183">
        <f>ROUND(I1507*H1507,2)</f>
        <v>0</v>
      </c>
      <c r="K1507" s="403" t="s">
        <v>5585</v>
      </c>
      <c r="L1507" s="42"/>
      <c r="M1507" s="184" t="s">
        <v>5</v>
      </c>
      <c r="N1507" s="185" t="s">
        <v>45</v>
      </c>
      <c r="O1507" s="43"/>
      <c r="P1507" s="186">
        <f>O1507*H1507</f>
        <v>0</v>
      </c>
      <c r="Q1507" s="186">
        <v>0</v>
      </c>
      <c r="R1507" s="186">
        <f>Q1507*H1507</f>
        <v>0</v>
      </c>
      <c r="S1507" s="186">
        <v>0</v>
      </c>
      <c r="T1507" s="187">
        <f>S1507*H1507</f>
        <v>0</v>
      </c>
      <c r="AR1507" s="25" t="s">
        <v>337</v>
      </c>
      <c r="AT1507" s="25" t="s">
        <v>287</v>
      </c>
      <c r="AU1507" s="25" t="s">
        <v>84</v>
      </c>
      <c r="AY1507" s="25" t="s">
        <v>285</v>
      </c>
      <c r="BE1507" s="188">
        <f>IF(N1507="základní",J1507,0)</f>
        <v>0</v>
      </c>
      <c r="BF1507" s="188">
        <f>IF(N1507="snížená",J1507,0)</f>
        <v>0</v>
      </c>
      <c r="BG1507" s="188">
        <f>IF(N1507="zákl. přenesená",J1507,0)</f>
        <v>0</v>
      </c>
      <c r="BH1507" s="188">
        <f>IF(N1507="sníž. přenesená",J1507,0)</f>
        <v>0</v>
      </c>
      <c r="BI1507" s="188">
        <f>IF(N1507="nulová",J1507,0)</f>
        <v>0</v>
      </c>
      <c r="BJ1507" s="25" t="s">
        <v>82</v>
      </c>
      <c r="BK1507" s="188">
        <f>ROUND(I1507*H1507,2)</f>
        <v>0</v>
      </c>
      <c r="BL1507" s="25" t="s">
        <v>337</v>
      </c>
      <c r="BM1507" s="25" t="s">
        <v>1620</v>
      </c>
    </row>
    <row r="1508" spans="2:65" s="1" customFormat="1" ht="36">
      <c r="B1508" s="176"/>
      <c r="C1508" s="177" t="s">
        <v>4159</v>
      </c>
      <c r="D1508" s="177" t="s">
        <v>287</v>
      </c>
      <c r="E1508" s="178" t="s">
        <v>4160</v>
      </c>
      <c r="F1508" s="179" t="s">
        <v>4161</v>
      </c>
      <c r="G1508" s="180" t="s">
        <v>674</v>
      </c>
      <c r="H1508" s="181">
        <v>84.87</v>
      </c>
      <c r="I1508" s="182"/>
      <c r="J1508" s="183">
        <f>ROUND(I1508*H1508,2)</f>
        <v>0</v>
      </c>
      <c r="K1508" s="403" t="s">
        <v>5585</v>
      </c>
      <c r="L1508" s="42"/>
      <c r="M1508" s="184" t="s">
        <v>5</v>
      </c>
      <c r="N1508" s="185" t="s">
        <v>45</v>
      </c>
      <c r="O1508" s="43"/>
      <c r="P1508" s="186">
        <f>O1508*H1508</f>
        <v>0</v>
      </c>
      <c r="Q1508" s="186">
        <v>0</v>
      </c>
      <c r="R1508" s="186">
        <f>Q1508*H1508</f>
        <v>0</v>
      </c>
      <c r="S1508" s="186">
        <v>0</v>
      </c>
      <c r="T1508" s="187">
        <f>S1508*H1508</f>
        <v>0</v>
      </c>
      <c r="AR1508" s="25" t="s">
        <v>337</v>
      </c>
      <c r="AT1508" s="25" t="s">
        <v>287</v>
      </c>
      <c r="AU1508" s="25" t="s">
        <v>84</v>
      </c>
      <c r="AY1508" s="25" t="s">
        <v>285</v>
      </c>
      <c r="BE1508" s="188">
        <f>IF(N1508="základní",J1508,0)</f>
        <v>0</v>
      </c>
      <c r="BF1508" s="188">
        <f>IF(N1508="snížená",J1508,0)</f>
        <v>0</v>
      </c>
      <c r="BG1508" s="188">
        <f>IF(N1508="zákl. přenesená",J1508,0)</f>
        <v>0</v>
      </c>
      <c r="BH1508" s="188">
        <f>IF(N1508="sníž. přenesená",J1508,0)</f>
        <v>0</v>
      </c>
      <c r="BI1508" s="188">
        <f>IF(N1508="nulová",J1508,0)</f>
        <v>0</v>
      </c>
      <c r="BJ1508" s="25" t="s">
        <v>82</v>
      </c>
      <c r="BK1508" s="188">
        <f>ROUND(I1508*H1508,2)</f>
        <v>0</v>
      </c>
      <c r="BL1508" s="25" t="s">
        <v>337</v>
      </c>
      <c r="BM1508" s="25" t="s">
        <v>1628</v>
      </c>
    </row>
    <row r="1509" spans="2:65" s="10" customFormat="1" ht="14.4">
      <c r="B1509" s="162"/>
      <c r="D1509" s="173" t="s">
        <v>73</v>
      </c>
      <c r="E1509" s="174" t="s">
        <v>3533</v>
      </c>
      <c r="F1509" s="174" t="s">
        <v>4162</v>
      </c>
      <c r="I1509" s="165"/>
      <c r="J1509" s="175">
        <f>BK1509</f>
        <v>0</v>
      </c>
      <c r="K1509" s="401"/>
      <c r="L1509" s="162"/>
      <c r="M1509" s="167"/>
      <c r="N1509" s="168"/>
      <c r="O1509" s="168"/>
      <c r="P1509" s="169">
        <f>SUM(P1510:P1555)</f>
        <v>0</v>
      </c>
      <c r="Q1509" s="168"/>
      <c r="R1509" s="169">
        <f>SUM(R1510:R1555)</f>
        <v>0</v>
      </c>
      <c r="S1509" s="168"/>
      <c r="T1509" s="170">
        <f>SUM(T1510:T1555)</f>
        <v>0</v>
      </c>
      <c r="AR1509" s="163" t="s">
        <v>84</v>
      </c>
      <c r="AT1509" s="171" t="s">
        <v>73</v>
      </c>
      <c r="AU1509" s="171" t="s">
        <v>82</v>
      </c>
      <c r="AY1509" s="163" t="s">
        <v>285</v>
      </c>
      <c r="BK1509" s="172">
        <f>SUM(BK1510:BK1555)</f>
        <v>0</v>
      </c>
    </row>
    <row r="1510" spans="2:65" s="1" customFormat="1" ht="24">
      <c r="B1510" s="176"/>
      <c r="C1510" s="177" t="s">
        <v>4163</v>
      </c>
      <c r="D1510" s="177" t="s">
        <v>287</v>
      </c>
      <c r="E1510" s="178" t="s">
        <v>4164</v>
      </c>
      <c r="F1510" s="179" t="s">
        <v>4165</v>
      </c>
      <c r="G1510" s="180" t="s">
        <v>328</v>
      </c>
      <c r="H1510" s="181">
        <v>15.89</v>
      </c>
      <c r="I1510" s="182"/>
      <c r="J1510" s="183">
        <f>ROUND(I1510*H1510,2)</f>
        <v>0</v>
      </c>
      <c r="K1510" s="403" t="s">
        <v>5585</v>
      </c>
      <c r="L1510" s="42"/>
      <c r="M1510" s="184" t="s">
        <v>5</v>
      </c>
      <c r="N1510" s="185" t="s">
        <v>45</v>
      </c>
      <c r="O1510" s="43"/>
      <c r="P1510" s="186">
        <f>O1510*H1510</f>
        <v>0</v>
      </c>
      <c r="Q1510" s="186">
        <v>0</v>
      </c>
      <c r="R1510" s="186">
        <f>Q1510*H1510</f>
        <v>0</v>
      </c>
      <c r="S1510" s="186">
        <v>0</v>
      </c>
      <c r="T1510" s="187">
        <f>S1510*H1510</f>
        <v>0</v>
      </c>
      <c r="AR1510" s="25" t="s">
        <v>337</v>
      </c>
      <c r="AT1510" s="25" t="s">
        <v>287</v>
      </c>
      <c r="AU1510" s="25" t="s">
        <v>84</v>
      </c>
      <c r="AY1510" s="25" t="s">
        <v>285</v>
      </c>
      <c r="BE1510" s="188">
        <f>IF(N1510="základní",J1510,0)</f>
        <v>0</v>
      </c>
      <c r="BF1510" s="188">
        <f>IF(N1510="snížená",J1510,0)</f>
        <v>0</v>
      </c>
      <c r="BG1510" s="188">
        <f>IF(N1510="zákl. přenesená",J1510,0)</f>
        <v>0</v>
      </c>
      <c r="BH1510" s="188">
        <f>IF(N1510="sníž. přenesená",J1510,0)</f>
        <v>0</v>
      </c>
      <c r="BI1510" s="188">
        <f>IF(N1510="nulová",J1510,0)</f>
        <v>0</v>
      </c>
      <c r="BJ1510" s="25" t="s">
        <v>82</v>
      </c>
      <c r="BK1510" s="188">
        <f>ROUND(I1510*H1510,2)</f>
        <v>0</v>
      </c>
      <c r="BL1510" s="25" t="s">
        <v>337</v>
      </c>
      <c r="BM1510" s="25" t="s">
        <v>1636</v>
      </c>
    </row>
    <row r="1511" spans="2:65" s="11" customFormat="1">
      <c r="B1511" s="189"/>
      <c r="D1511" s="190" t="s">
        <v>292</v>
      </c>
      <c r="E1511" s="191" t="s">
        <v>5</v>
      </c>
      <c r="F1511" s="192" t="s">
        <v>4166</v>
      </c>
      <c r="H1511" s="193">
        <v>17.489999999999998</v>
      </c>
      <c r="I1511" s="194"/>
      <c r="K1511" s="398"/>
      <c r="L1511" s="189"/>
      <c r="M1511" s="195"/>
      <c r="N1511" s="196"/>
      <c r="O1511" s="196"/>
      <c r="P1511" s="196"/>
      <c r="Q1511" s="196"/>
      <c r="R1511" s="196"/>
      <c r="S1511" s="196"/>
      <c r="T1511" s="197"/>
      <c r="AT1511" s="191" t="s">
        <v>292</v>
      </c>
      <c r="AU1511" s="191" t="s">
        <v>84</v>
      </c>
      <c r="AV1511" s="11" t="s">
        <v>84</v>
      </c>
      <c r="AW1511" s="11" t="s">
        <v>37</v>
      </c>
      <c r="AX1511" s="11" t="s">
        <v>74</v>
      </c>
      <c r="AY1511" s="191" t="s">
        <v>285</v>
      </c>
    </row>
    <row r="1512" spans="2:65" s="11" customFormat="1">
      <c r="B1512" s="189"/>
      <c r="D1512" s="190" t="s">
        <v>292</v>
      </c>
      <c r="E1512" s="191" t="s">
        <v>5</v>
      </c>
      <c r="F1512" s="192" t="s">
        <v>4167</v>
      </c>
      <c r="H1512" s="193">
        <v>-1.6</v>
      </c>
      <c r="I1512" s="194"/>
      <c r="K1512" s="398"/>
      <c r="L1512" s="189"/>
      <c r="M1512" s="195"/>
      <c r="N1512" s="196"/>
      <c r="O1512" s="196"/>
      <c r="P1512" s="196"/>
      <c r="Q1512" s="196"/>
      <c r="R1512" s="196"/>
      <c r="S1512" s="196"/>
      <c r="T1512" s="197"/>
      <c r="AT1512" s="191" t="s">
        <v>292</v>
      </c>
      <c r="AU1512" s="191" t="s">
        <v>84</v>
      </c>
      <c r="AV1512" s="11" t="s">
        <v>84</v>
      </c>
      <c r="AW1512" s="11" t="s">
        <v>37</v>
      </c>
      <c r="AX1512" s="11" t="s">
        <v>74</v>
      </c>
      <c r="AY1512" s="191" t="s">
        <v>285</v>
      </c>
    </row>
    <row r="1513" spans="2:65" s="13" customFormat="1">
      <c r="B1513" s="206"/>
      <c r="D1513" s="215" t="s">
        <v>292</v>
      </c>
      <c r="E1513" s="219" t="s">
        <v>5</v>
      </c>
      <c r="F1513" s="220" t="s">
        <v>310</v>
      </c>
      <c r="H1513" s="221">
        <v>15.89</v>
      </c>
      <c r="I1513" s="210"/>
      <c r="K1513" s="400"/>
      <c r="L1513" s="206"/>
      <c r="M1513" s="211"/>
      <c r="N1513" s="212"/>
      <c r="O1513" s="212"/>
      <c r="P1513" s="212"/>
      <c r="Q1513" s="212"/>
      <c r="R1513" s="212"/>
      <c r="S1513" s="212"/>
      <c r="T1513" s="213"/>
      <c r="AT1513" s="214" t="s">
        <v>292</v>
      </c>
      <c r="AU1513" s="214" t="s">
        <v>84</v>
      </c>
      <c r="AV1513" s="13" t="s">
        <v>291</v>
      </c>
      <c r="AW1513" s="13" t="s">
        <v>37</v>
      </c>
      <c r="AX1513" s="13" t="s">
        <v>82</v>
      </c>
      <c r="AY1513" s="214" t="s">
        <v>285</v>
      </c>
    </row>
    <row r="1514" spans="2:65" s="1" customFormat="1">
      <c r="B1514" s="176"/>
      <c r="C1514" s="177" t="s">
        <v>4168</v>
      </c>
      <c r="D1514" s="177" t="s">
        <v>287</v>
      </c>
      <c r="E1514" s="178" t="s">
        <v>4169</v>
      </c>
      <c r="F1514" s="179" t="s">
        <v>4170</v>
      </c>
      <c r="G1514" s="180" t="s">
        <v>328</v>
      </c>
      <c r="H1514" s="181">
        <v>7.8</v>
      </c>
      <c r="I1514" s="182"/>
      <c r="J1514" s="183">
        <f t="shared" ref="J1514:J1536" si="480">ROUND(I1514*H1514,2)</f>
        <v>0</v>
      </c>
      <c r="K1514" s="403" t="s">
        <v>5584</v>
      </c>
      <c r="L1514" s="42"/>
      <c r="M1514" s="184" t="s">
        <v>5</v>
      </c>
      <c r="N1514" s="185" t="s">
        <v>45</v>
      </c>
      <c r="O1514" s="43"/>
      <c r="P1514" s="186">
        <f t="shared" ref="P1514:P1536" si="481">O1514*H1514</f>
        <v>0</v>
      </c>
      <c r="Q1514" s="186">
        <v>0</v>
      </c>
      <c r="R1514" s="186">
        <f t="shared" ref="R1514:R1536" si="482">Q1514*H1514</f>
        <v>0</v>
      </c>
      <c r="S1514" s="186">
        <v>0</v>
      </c>
      <c r="T1514" s="187">
        <f t="shared" ref="T1514:T1536" si="483">S1514*H1514</f>
        <v>0</v>
      </c>
      <c r="AR1514" s="25" t="s">
        <v>337</v>
      </c>
      <c r="AT1514" s="25" t="s">
        <v>287</v>
      </c>
      <c r="AU1514" s="25" t="s">
        <v>84</v>
      </c>
      <c r="AY1514" s="25" t="s">
        <v>285</v>
      </c>
      <c r="BE1514" s="188">
        <f t="shared" ref="BE1514:BE1536" si="484">IF(N1514="základní",J1514,0)</f>
        <v>0</v>
      </c>
      <c r="BF1514" s="188">
        <f t="shared" ref="BF1514:BF1536" si="485">IF(N1514="snížená",J1514,0)</f>
        <v>0</v>
      </c>
      <c r="BG1514" s="188">
        <f t="shared" ref="BG1514:BG1536" si="486">IF(N1514="zákl. přenesená",J1514,0)</f>
        <v>0</v>
      </c>
      <c r="BH1514" s="188">
        <f t="shared" ref="BH1514:BH1536" si="487">IF(N1514="sníž. přenesená",J1514,0)</f>
        <v>0</v>
      </c>
      <c r="BI1514" s="188">
        <f t="shared" ref="BI1514:BI1536" si="488">IF(N1514="nulová",J1514,0)</f>
        <v>0</v>
      </c>
      <c r="BJ1514" s="25" t="s">
        <v>82</v>
      </c>
      <c r="BK1514" s="188">
        <f t="shared" ref="BK1514:BK1536" si="489">ROUND(I1514*H1514,2)</f>
        <v>0</v>
      </c>
      <c r="BL1514" s="25" t="s">
        <v>337</v>
      </c>
      <c r="BM1514" s="25" t="s">
        <v>1644</v>
      </c>
    </row>
    <row r="1515" spans="2:65" s="1" customFormat="1" ht="24">
      <c r="B1515" s="176"/>
      <c r="C1515" s="177" t="s">
        <v>4171</v>
      </c>
      <c r="D1515" s="177" t="s">
        <v>287</v>
      </c>
      <c r="E1515" s="178" t="s">
        <v>4172</v>
      </c>
      <c r="F1515" s="179" t="s">
        <v>4173</v>
      </c>
      <c r="G1515" s="180" t="s">
        <v>494</v>
      </c>
      <c r="H1515" s="181">
        <v>4</v>
      </c>
      <c r="I1515" s="182"/>
      <c r="J1515" s="183">
        <f t="shared" si="480"/>
        <v>0</v>
      </c>
      <c r="K1515" s="403" t="s">
        <v>5584</v>
      </c>
      <c r="L1515" s="42"/>
      <c r="M1515" s="184" t="s">
        <v>5</v>
      </c>
      <c r="N1515" s="185" t="s">
        <v>45</v>
      </c>
      <c r="O1515" s="43"/>
      <c r="P1515" s="186">
        <f t="shared" si="481"/>
        <v>0</v>
      </c>
      <c r="Q1515" s="186">
        <v>0</v>
      </c>
      <c r="R1515" s="186">
        <f t="shared" si="482"/>
        <v>0</v>
      </c>
      <c r="S1515" s="186">
        <v>0</v>
      </c>
      <c r="T1515" s="187">
        <f t="shared" si="483"/>
        <v>0</v>
      </c>
      <c r="AR1515" s="25" t="s">
        <v>337</v>
      </c>
      <c r="AT1515" s="25" t="s">
        <v>287</v>
      </c>
      <c r="AU1515" s="25" t="s">
        <v>84</v>
      </c>
      <c r="AY1515" s="25" t="s">
        <v>285</v>
      </c>
      <c r="BE1515" s="188">
        <f t="shared" si="484"/>
        <v>0</v>
      </c>
      <c r="BF1515" s="188">
        <f t="shared" si="485"/>
        <v>0</v>
      </c>
      <c r="BG1515" s="188">
        <f t="shared" si="486"/>
        <v>0</v>
      </c>
      <c r="BH1515" s="188">
        <f t="shared" si="487"/>
        <v>0</v>
      </c>
      <c r="BI1515" s="188">
        <f t="shared" si="488"/>
        <v>0</v>
      </c>
      <c r="BJ1515" s="25" t="s">
        <v>82</v>
      </c>
      <c r="BK1515" s="188">
        <f t="shared" si="489"/>
        <v>0</v>
      </c>
      <c r="BL1515" s="25" t="s">
        <v>337</v>
      </c>
      <c r="BM1515" s="25" t="s">
        <v>1652</v>
      </c>
    </row>
    <row r="1516" spans="2:65" s="1" customFormat="1" ht="24">
      <c r="B1516" s="176"/>
      <c r="C1516" s="177" t="s">
        <v>4174</v>
      </c>
      <c r="D1516" s="177" t="s">
        <v>287</v>
      </c>
      <c r="E1516" s="178" t="s">
        <v>4175</v>
      </c>
      <c r="F1516" s="179" t="s">
        <v>4176</v>
      </c>
      <c r="G1516" s="180" t="s">
        <v>494</v>
      </c>
      <c r="H1516" s="181">
        <v>1</v>
      </c>
      <c r="I1516" s="182"/>
      <c r="J1516" s="183">
        <f t="shared" si="480"/>
        <v>0</v>
      </c>
      <c r="K1516" s="403" t="s">
        <v>5584</v>
      </c>
      <c r="L1516" s="42"/>
      <c r="M1516" s="184" t="s">
        <v>5</v>
      </c>
      <c r="N1516" s="185" t="s">
        <v>45</v>
      </c>
      <c r="O1516" s="43"/>
      <c r="P1516" s="186">
        <f t="shared" si="481"/>
        <v>0</v>
      </c>
      <c r="Q1516" s="186">
        <v>0</v>
      </c>
      <c r="R1516" s="186">
        <f t="shared" si="482"/>
        <v>0</v>
      </c>
      <c r="S1516" s="186">
        <v>0</v>
      </c>
      <c r="T1516" s="187">
        <f t="shared" si="483"/>
        <v>0</v>
      </c>
      <c r="AR1516" s="25" t="s">
        <v>337</v>
      </c>
      <c r="AT1516" s="25" t="s">
        <v>287</v>
      </c>
      <c r="AU1516" s="25" t="s">
        <v>84</v>
      </c>
      <c r="AY1516" s="25" t="s">
        <v>285</v>
      </c>
      <c r="BE1516" s="188">
        <f t="shared" si="484"/>
        <v>0</v>
      </c>
      <c r="BF1516" s="188">
        <f t="shared" si="485"/>
        <v>0</v>
      </c>
      <c r="BG1516" s="188">
        <f t="shared" si="486"/>
        <v>0</v>
      </c>
      <c r="BH1516" s="188">
        <f t="shared" si="487"/>
        <v>0</v>
      </c>
      <c r="BI1516" s="188">
        <f t="shared" si="488"/>
        <v>0</v>
      </c>
      <c r="BJ1516" s="25" t="s">
        <v>82</v>
      </c>
      <c r="BK1516" s="188">
        <f t="shared" si="489"/>
        <v>0</v>
      </c>
      <c r="BL1516" s="25" t="s">
        <v>337</v>
      </c>
      <c r="BM1516" s="25" t="s">
        <v>1660</v>
      </c>
    </row>
    <row r="1517" spans="2:65" s="1" customFormat="1" ht="24">
      <c r="B1517" s="176"/>
      <c r="C1517" s="177" t="s">
        <v>4177</v>
      </c>
      <c r="D1517" s="177" t="s">
        <v>287</v>
      </c>
      <c r="E1517" s="178" t="s">
        <v>4178</v>
      </c>
      <c r="F1517" s="179" t="s">
        <v>4179</v>
      </c>
      <c r="G1517" s="180" t="s">
        <v>494</v>
      </c>
      <c r="H1517" s="181">
        <v>5</v>
      </c>
      <c r="I1517" s="182"/>
      <c r="J1517" s="183">
        <f t="shared" si="480"/>
        <v>0</v>
      </c>
      <c r="K1517" s="403" t="s">
        <v>5584</v>
      </c>
      <c r="L1517" s="42"/>
      <c r="M1517" s="184" t="s">
        <v>5</v>
      </c>
      <c r="N1517" s="185" t="s">
        <v>45</v>
      </c>
      <c r="O1517" s="43"/>
      <c r="P1517" s="186">
        <f t="shared" si="481"/>
        <v>0</v>
      </c>
      <c r="Q1517" s="186">
        <v>0</v>
      </c>
      <c r="R1517" s="186">
        <f t="shared" si="482"/>
        <v>0</v>
      </c>
      <c r="S1517" s="186">
        <v>0</v>
      </c>
      <c r="T1517" s="187">
        <f t="shared" si="483"/>
        <v>0</v>
      </c>
      <c r="AR1517" s="25" t="s">
        <v>337</v>
      </c>
      <c r="AT1517" s="25" t="s">
        <v>287</v>
      </c>
      <c r="AU1517" s="25" t="s">
        <v>84</v>
      </c>
      <c r="AY1517" s="25" t="s">
        <v>285</v>
      </c>
      <c r="BE1517" s="188">
        <f t="shared" si="484"/>
        <v>0</v>
      </c>
      <c r="BF1517" s="188">
        <f t="shared" si="485"/>
        <v>0</v>
      </c>
      <c r="BG1517" s="188">
        <f t="shared" si="486"/>
        <v>0</v>
      </c>
      <c r="BH1517" s="188">
        <f t="shared" si="487"/>
        <v>0</v>
      </c>
      <c r="BI1517" s="188">
        <f t="shared" si="488"/>
        <v>0</v>
      </c>
      <c r="BJ1517" s="25" t="s">
        <v>82</v>
      </c>
      <c r="BK1517" s="188">
        <f t="shared" si="489"/>
        <v>0</v>
      </c>
      <c r="BL1517" s="25" t="s">
        <v>337</v>
      </c>
      <c r="BM1517" s="25" t="s">
        <v>1668</v>
      </c>
    </row>
    <row r="1518" spans="2:65" s="1" customFormat="1" ht="24">
      <c r="B1518" s="176"/>
      <c r="C1518" s="177" t="s">
        <v>4180</v>
      </c>
      <c r="D1518" s="177" t="s">
        <v>287</v>
      </c>
      <c r="E1518" s="178" t="s">
        <v>4181</v>
      </c>
      <c r="F1518" s="179" t="s">
        <v>4182</v>
      </c>
      <c r="G1518" s="180" t="s">
        <v>494</v>
      </c>
      <c r="H1518" s="181">
        <v>1</v>
      </c>
      <c r="I1518" s="182"/>
      <c r="J1518" s="183">
        <f t="shared" si="480"/>
        <v>0</v>
      </c>
      <c r="K1518" s="403" t="s">
        <v>5584</v>
      </c>
      <c r="L1518" s="42"/>
      <c r="M1518" s="184" t="s">
        <v>5</v>
      </c>
      <c r="N1518" s="185" t="s">
        <v>45</v>
      </c>
      <c r="O1518" s="43"/>
      <c r="P1518" s="186">
        <f t="shared" si="481"/>
        <v>0</v>
      </c>
      <c r="Q1518" s="186">
        <v>0</v>
      </c>
      <c r="R1518" s="186">
        <f t="shared" si="482"/>
        <v>0</v>
      </c>
      <c r="S1518" s="186">
        <v>0</v>
      </c>
      <c r="T1518" s="187">
        <f t="shared" si="483"/>
        <v>0</v>
      </c>
      <c r="AR1518" s="25" t="s">
        <v>337</v>
      </c>
      <c r="AT1518" s="25" t="s">
        <v>287</v>
      </c>
      <c r="AU1518" s="25" t="s">
        <v>84</v>
      </c>
      <c r="AY1518" s="25" t="s">
        <v>285</v>
      </c>
      <c r="BE1518" s="188">
        <f t="shared" si="484"/>
        <v>0</v>
      </c>
      <c r="BF1518" s="188">
        <f t="shared" si="485"/>
        <v>0</v>
      </c>
      <c r="BG1518" s="188">
        <f t="shared" si="486"/>
        <v>0</v>
      </c>
      <c r="BH1518" s="188">
        <f t="shared" si="487"/>
        <v>0</v>
      </c>
      <c r="BI1518" s="188">
        <f t="shared" si="488"/>
        <v>0</v>
      </c>
      <c r="BJ1518" s="25" t="s">
        <v>82</v>
      </c>
      <c r="BK1518" s="188">
        <f t="shared" si="489"/>
        <v>0</v>
      </c>
      <c r="BL1518" s="25" t="s">
        <v>337</v>
      </c>
      <c r="BM1518" s="25" t="s">
        <v>1676</v>
      </c>
    </row>
    <row r="1519" spans="2:65" s="1" customFormat="1" ht="24">
      <c r="B1519" s="176"/>
      <c r="C1519" s="177" t="s">
        <v>4183</v>
      </c>
      <c r="D1519" s="177" t="s">
        <v>287</v>
      </c>
      <c r="E1519" s="178" t="s">
        <v>4184</v>
      </c>
      <c r="F1519" s="179" t="s">
        <v>4185</v>
      </c>
      <c r="G1519" s="180" t="s">
        <v>494</v>
      </c>
      <c r="H1519" s="181">
        <v>1</v>
      </c>
      <c r="I1519" s="182"/>
      <c r="J1519" s="183">
        <f t="shared" si="480"/>
        <v>0</v>
      </c>
      <c r="K1519" s="403" t="s">
        <v>5584</v>
      </c>
      <c r="L1519" s="42"/>
      <c r="M1519" s="184" t="s">
        <v>5</v>
      </c>
      <c r="N1519" s="185" t="s">
        <v>45</v>
      </c>
      <c r="O1519" s="43"/>
      <c r="P1519" s="186">
        <f t="shared" si="481"/>
        <v>0</v>
      </c>
      <c r="Q1519" s="186">
        <v>0</v>
      </c>
      <c r="R1519" s="186">
        <f t="shared" si="482"/>
        <v>0</v>
      </c>
      <c r="S1519" s="186">
        <v>0</v>
      </c>
      <c r="T1519" s="187">
        <f t="shared" si="483"/>
        <v>0</v>
      </c>
      <c r="AR1519" s="25" t="s">
        <v>337</v>
      </c>
      <c r="AT1519" s="25" t="s">
        <v>287</v>
      </c>
      <c r="AU1519" s="25" t="s">
        <v>84</v>
      </c>
      <c r="AY1519" s="25" t="s">
        <v>285</v>
      </c>
      <c r="BE1519" s="188">
        <f t="shared" si="484"/>
        <v>0</v>
      </c>
      <c r="BF1519" s="188">
        <f t="shared" si="485"/>
        <v>0</v>
      </c>
      <c r="BG1519" s="188">
        <f t="shared" si="486"/>
        <v>0</v>
      </c>
      <c r="BH1519" s="188">
        <f t="shared" si="487"/>
        <v>0</v>
      </c>
      <c r="BI1519" s="188">
        <f t="shared" si="488"/>
        <v>0</v>
      </c>
      <c r="BJ1519" s="25" t="s">
        <v>82</v>
      </c>
      <c r="BK1519" s="188">
        <f t="shared" si="489"/>
        <v>0</v>
      </c>
      <c r="BL1519" s="25" t="s">
        <v>337</v>
      </c>
      <c r="BM1519" s="25" t="s">
        <v>1684</v>
      </c>
    </row>
    <row r="1520" spans="2:65" s="1" customFormat="1" ht="24">
      <c r="B1520" s="176"/>
      <c r="C1520" s="177" t="s">
        <v>4186</v>
      </c>
      <c r="D1520" s="177" t="s">
        <v>287</v>
      </c>
      <c r="E1520" s="178" t="s">
        <v>4187</v>
      </c>
      <c r="F1520" s="179" t="s">
        <v>4188</v>
      </c>
      <c r="G1520" s="180" t="s">
        <v>494</v>
      </c>
      <c r="H1520" s="181">
        <v>2</v>
      </c>
      <c r="I1520" s="182"/>
      <c r="J1520" s="183">
        <f t="shared" si="480"/>
        <v>0</v>
      </c>
      <c r="K1520" s="403" t="s">
        <v>5584</v>
      </c>
      <c r="L1520" s="42"/>
      <c r="M1520" s="184" t="s">
        <v>5</v>
      </c>
      <c r="N1520" s="185" t="s">
        <v>45</v>
      </c>
      <c r="O1520" s="43"/>
      <c r="P1520" s="186">
        <f t="shared" si="481"/>
        <v>0</v>
      </c>
      <c r="Q1520" s="186">
        <v>0</v>
      </c>
      <c r="R1520" s="186">
        <f t="shared" si="482"/>
        <v>0</v>
      </c>
      <c r="S1520" s="186">
        <v>0</v>
      </c>
      <c r="T1520" s="187">
        <f t="shared" si="483"/>
        <v>0</v>
      </c>
      <c r="AR1520" s="25" t="s">
        <v>337</v>
      </c>
      <c r="AT1520" s="25" t="s">
        <v>287</v>
      </c>
      <c r="AU1520" s="25" t="s">
        <v>84</v>
      </c>
      <c r="AY1520" s="25" t="s">
        <v>285</v>
      </c>
      <c r="BE1520" s="188">
        <f t="shared" si="484"/>
        <v>0</v>
      </c>
      <c r="BF1520" s="188">
        <f t="shared" si="485"/>
        <v>0</v>
      </c>
      <c r="BG1520" s="188">
        <f t="shared" si="486"/>
        <v>0</v>
      </c>
      <c r="BH1520" s="188">
        <f t="shared" si="487"/>
        <v>0</v>
      </c>
      <c r="BI1520" s="188">
        <f t="shared" si="488"/>
        <v>0</v>
      </c>
      <c r="BJ1520" s="25" t="s">
        <v>82</v>
      </c>
      <c r="BK1520" s="188">
        <f t="shared" si="489"/>
        <v>0</v>
      </c>
      <c r="BL1520" s="25" t="s">
        <v>337</v>
      </c>
      <c r="BM1520" s="25" t="s">
        <v>1692</v>
      </c>
    </row>
    <row r="1521" spans="2:65" s="1" customFormat="1" ht="24">
      <c r="B1521" s="176"/>
      <c r="C1521" s="177" t="s">
        <v>4189</v>
      </c>
      <c r="D1521" s="177" t="s">
        <v>287</v>
      </c>
      <c r="E1521" s="178" t="s">
        <v>4190</v>
      </c>
      <c r="F1521" s="179" t="s">
        <v>4191</v>
      </c>
      <c r="G1521" s="180" t="s">
        <v>494</v>
      </c>
      <c r="H1521" s="181">
        <v>6</v>
      </c>
      <c r="I1521" s="182"/>
      <c r="J1521" s="183">
        <f t="shared" si="480"/>
        <v>0</v>
      </c>
      <c r="K1521" s="403" t="s">
        <v>5584</v>
      </c>
      <c r="L1521" s="42"/>
      <c r="M1521" s="184" t="s">
        <v>5</v>
      </c>
      <c r="N1521" s="185" t="s">
        <v>45</v>
      </c>
      <c r="O1521" s="43"/>
      <c r="P1521" s="186">
        <f t="shared" si="481"/>
        <v>0</v>
      </c>
      <c r="Q1521" s="186">
        <v>0</v>
      </c>
      <c r="R1521" s="186">
        <f t="shared" si="482"/>
        <v>0</v>
      </c>
      <c r="S1521" s="186">
        <v>0</v>
      </c>
      <c r="T1521" s="187">
        <f t="shared" si="483"/>
        <v>0</v>
      </c>
      <c r="AR1521" s="25" t="s">
        <v>337</v>
      </c>
      <c r="AT1521" s="25" t="s">
        <v>287</v>
      </c>
      <c r="AU1521" s="25" t="s">
        <v>84</v>
      </c>
      <c r="AY1521" s="25" t="s">
        <v>285</v>
      </c>
      <c r="BE1521" s="188">
        <f t="shared" si="484"/>
        <v>0</v>
      </c>
      <c r="BF1521" s="188">
        <f t="shared" si="485"/>
        <v>0</v>
      </c>
      <c r="BG1521" s="188">
        <f t="shared" si="486"/>
        <v>0</v>
      </c>
      <c r="BH1521" s="188">
        <f t="shared" si="487"/>
        <v>0</v>
      </c>
      <c r="BI1521" s="188">
        <f t="shared" si="488"/>
        <v>0</v>
      </c>
      <c r="BJ1521" s="25" t="s">
        <v>82</v>
      </c>
      <c r="BK1521" s="188">
        <f t="shared" si="489"/>
        <v>0</v>
      </c>
      <c r="BL1521" s="25" t="s">
        <v>337</v>
      </c>
      <c r="BM1521" s="25" t="s">
        <v>1700</v>
      </c>
    </row>
    <row r="1522" spans="2:65" s="1" customFormat="1" ht="24">
      <c r="B1522" s="176"/>
      <c r="C1522" s="177" t="s">
        <v>4192</v>
      </c>
      <c r="D1522" s="177" t="s">
        <v>287</v>
      </c>
      <c r="E1522" s="178" t="s">
        <v>4193</v>
      </c>
      <c r="F1522" s="179" t="s">
        <v>4194</v>
      </c>
      <c r="G1522" s="180" t="s">
        <v>494</v>
      </c>
      <c r="H1522" s="181">
        <v>3</v>
      </c>
      <c r="I1522" s="182"/>
      <c r="J1522" s="183">
        <f t="shared" si="480"/>
        <v>0</v>
      </c>
      <c r="K1522" s="403" t="s">
        <v>5584</v>
      </c>
      <c r="L1522" s="42"/>
      <c r="M1522" s="184" t="s">
        <v>5</v>
      </c>
      <c r="N1522" s="185" t="s">
        <v>45</v>
      </c>
      <c r="O1522" s="43"/>
      <c r="P1522" s="186">
        <f t="shared" si="481"/>
        <v>0</v>
      </c>
      <c r="Q1522" s="186">
        <v>0</v>
      </c>
      <c r="R1522" s="186">
        <f t="shared" si="482"/>
        <v>0</v>
      </c>
      <c r="S1522" s="186">
        <v>0</v>
      </c>
      <c r="T1522" s="187">
        <f t="shared" si="483"/>
        <v>0</v>
      </c>
      <c r="AR1522" s="25" t="s">
        <v>337</v>
      </c>
      <c r="AT1522" s="25" t="s">
        <v>287</v>
      </c>
      <c r="AU1522" s="25" t="s">
        <v>84</v>
      </c>
      <c r="AY1522" s="25" t="s">
        <v>285</v>
      </c>
      <c r="BE1522" s="188">
        <f t="shared" si="484"/>
        <v>0</v>
      </c>
      <c r="BF1522" s="188">
        <f t="shared" si="485"/>
        <v>0</v>
      </c>
      <c r="BG1522" s="188">
        <f t="shared" si="486"/>
        <v>0</v>
      </c>
      <c r="BH1522" s="188">
        <f t="shared" si="487"/>
        <v>0</v>
      </c>
      <c r="BI1522" s="188">
        <f t="shared" si="488"/>
        <v>0</v>
      </c>
      <c r="BJ1522" s="25" t="s">
        <v>82</v>
      </c>
      <c r="BK1522" s="188">
        <f t="shared" si="489"/>
        <v>0</v>
      </c>
      <c r="BL1522" s="25" t="s">
        <v>337</v>
      </c>
      <c r="BM1522" s="25" t="s">
        <v>1707</v>
      </c>
    </row>
    <row r="1523" spans="2:65" s="1" customFormat="1" ht="24">
      <c r="B1523" s="176"/>
      <c r="C1523" s="177" t="s">
        <v>4195</v>
      </c>
      <c r="D1523" s="177" t="s">
        <v>287</v>
      </c>
      <c r="E1523" s="178" t="s">
        <v>4196</v>
      </c>
      <c r="F1523" s="179" t="s">
        <v>4197</v>
      </c>
      <c r="G1523" s="180" t="s">
        <v>494</v>
      </c>
      <c r="H1523" s="181">
        <v>1</v>
      </c>
      <c r="I1523" s="182"/>
      <c r="J1523" s="183">
        <f t="shared" si="480"/>
        <v>0</v>
      </c>
      <c r="K1523" s="403" t="s">
        <v>5584</v>
      </c>
      <c r="L1523" s="42"/>
      <c r="M1523" s="184" t="s">
        <v>5</v>
      </c>
      <c r="N1523" s="185" t="s">
        <v>45</v>
      </c>
      <c r="O1523" s="43"/>
      <c r="P1523" s="186">
        <f t="shared" si="481"/>
        <v>0</v>
      </c>
      <c r="Q1523" s="186">
        <v>0</v>
      </c>
      <c r="R1523" s="186">
        <f t="shared" si="482"/>
        <v>0</v>
      </c>
      <c r="S1523" s="186">
        <v>0</v>
      </c>
      <c r="T1523" s="187">
        <f t="shared" si="483"/>
        <v>0</v>
      </c>
      <c r="AR1523" s="25" t="s">
        <v>337</v>
      </c>
      <c r="AT1523" s="25" t="s">
        <v>287</v>
      </c>
      <c r="AU1523" s="25" t="s">
        <v>84</v>
      </c>
      <c r="AY1523" s="25" t="s">
        <v>285</v>
      </c>
      <c r="BE1523" s="188">
        <f t="shared" si="484"/>
        <v>0</v>
      </c>
      <c r="BF1523" s="188">
        <f t="shared" si="485"/>
        <v>0</v>
      </c>
      <c r="BG1523" s="188">
        <f t="shared" si="486"/>
        <v>0</v>
      </c>
      <c r="BH1523" s="188">
        <f t="shared" si="487"/>
        <v>0</v>
      </c>
      <c r="BI1523" s="188">
        <f t="shared" si="488"/>
        <v>0</v>
      </c>
      <c r="BJ1523" s="25" t="s">
        <v>82</v>
      </c>
      <c r="BK1523" s="188">
        <f t="shared" si="489"/>
        <v>0</v>
      </c>
      <c r="BL1523" s="25" t="s">
        <v>337</v>
      </c>
      <c r="BM1523" s="25" t="s">
        <v>1715</v>
      </c>
    </row>
    <row r="1524" spans="2:65" s="1" customFormat="1" ht="24">
      <c r="B1524" s="176"/>
      <c r="C1524" s="177" t="s">
        <v>4198</v>
      </c>
      <c r="D1524" s="177" t="s">
        <v>287</v>
      </c>
      <c r="E1524" s="178" t="s">
        <v>4199</v>
      </c>
      <c r="F1524" s="179" t="s">
        <v>4200</v>
      </c>
      <c r="G1524" s="180" t="s">
        <v>494</v>
      </c>
      <c r="H1524" s="181">
        <v>1</v>
      </c>
      <c r="I1524" s="182"/>
      <c r="J1524" s="183">
        <f t="shared" si="480"/>
        <v>0</v>
      </c>
      <c r="K1524" s="403" t="s">
        <v>5584</v>
      </c>
      <c r="L1524" s="42"/>
      <c r="M1524" s="184" t="s">
        <v>5</v>
      </c>
      <c r="N1524" s="185" t="s">
        <v>45</v>
      </c>
      <c r="O1524" s="43"/>
      <c r="P1524" s="186">
        <f t="shared" si="481"/>
        <v>0</v>
      </c>
      <c r="Q1524" s="186">
        <v>0</v>
      </c>
      <c r="R1524" s="186">
        <f t="shared" si="482"/>
        <v>0</v>
      </c>
      <c r="S1524" s="186">
        <v>0</v>
      </c>
      <c r="T1524" s="187">
        <f t="shared" si="483"/>
        <v>0</v>
      </c>
      <c r="AR1524" s="25" t="s">
        <v>337</v>
      </c>
      <c r="AT1524" s="25" t="s">
        <v>287</v>
      </c>
      <c r="AU1524" s="25" t="s">
        <v>84</v>
      </c>
      <c r="AY1524" s="25" t="s">
        <v>285</v>
      </c>
      <c r="BE1524" s="188">
        <f t="shared" si="484"/>
        <v>0</v>
      </c>
      <c r="BF1524" s="188">
        <f t="shared" si="485"/>
        <v>0</v>
      </c>
      <c r="BG1524" s="188">
        <f t="shared" si="486"/>
        <v>0</v>
      </c>
      <c r="BH1524" s="188">
        <f t="shared" si="487"/>
        <v>0</v>
      </c>
      <c r="BI1524" s="188">
        <f t="shared" si="488"/>
        <v>0</v>
      </c>
      <c r="BJ1524" s="25" t="s">
        <v>82</v>
      </c>
      <c r="BK1524" s="188">
        <f t="shared" si="489"/>
        <v>0</v>
      </c>
      <c r="BL1524" s="25" t="s">
        <v>337</v>
      </c>
      <c r="BM1524" s="25" t="s">
        <v>1723</v>
      </c>
    </row>
    <row r="1525" spans="2:65" s="1" customFormat="1" ht="24">
      <c r="B1525" s="176"/>
      <c r="C1525" s="177" t="s">
        <v>4201</v>
      </c>
      <c r="D1525" s="177" t="s">
        <v>287</v>
      </c>
      <c r="E1525" s="178" t="s">
        <v>4202</v>
      </c>
      <c r="F1525" s="179" t="s">
        <v>4203</v>
      </c>
      <c r="G1525" s="180" t="s">
        <v>494</v>
      </c>
      <c r="H1525" s="181">
        <v>1</v>
      </c>
      <c r="I1525" s="182"/>
      <c r="J1525" s="183">
        <f t="shared" si="480"/>
        <v>0</v>
      </c>
      <c r="K1525" s="403" t="s">
        <v>5584</v>
      </c>
      <c r="L1525" s="42"/>
      <c r="M1525" s="184" t="s">
        <v>5</v>
      </c>
      <c r="N1525" s="185" t="s">
        <v>45</v>
      </c>
      <c r="O1525" s="43"/>
      <c r="P1525" s="186">
        <f t="shared" si="481"/>
        <v>0</v>
      </c>
      <c r="Q1525" s="186">
        <v>0</v>
      </c>
      <c r="R1525" s="186">
        <f t="shared" si="482"/>
        <v>0</v>
      </c>
      <c r="S1525" s="186">
        <v>0</v>
      </c>
      <c r="T1525" s="187">
        <f t="shared" si="483"/>
        <v>0</v>
      </c>
      <c r="AR1525" s="25" t="s">
        <v>337</v>
      </c>
      <c r="AT1525" s="25" t="s">
        <v>287</v>
      </c>
      <c r="AU1525" s="25" t="s">
        <v>84</v>
      </c>
      <c r="AY1525" s="25" t="s">
        <v>285</v>
      </c>
      <c r="BE1525" s="188">
        <f t="shared" si="484"/>
        <v>0</v>
      </c>
      <c r="BF1525" s="188">
        <f t="shared" si="485"/>
        <v>0</v>
      </c>
      <c r="BG1525" s="188">
        <f t="shared" si="486"/>
        <v>0</v>
      </c>
      <c r="BH1525" s="188">
        <f t="shared" si="487"/>
        <v>0</v>
      </c>
      <c r="BI1525" s="188">
        <f t="shared" si="488"/>
        <v>0</v>
      </c>
      <c r="BJ1525" s="25" t="s">
        <v>82</v>
      </c>
      <c r="BK1525" s="188">
        <f t="shared" si="489"/>
        <v>0</v>
      </c>
      <c r="BL1525" s="25" t="s">
        <v>337</v>
      </c>
      <c r="BM1525" s="25" t="s">
        <v>1731</v>
      </c>
    </row>
    <row r="1526" spans="2:65" s="1" customFormat="1" ht="24">
      <c r="B1526" s="176"/>
      <c r="C1526" s="177" t="s">
        <v>4204</v>
      </c>
      <c r="D1526" s="177" t="s">
        <v>287</v>
      </c>
      <c r="E1526" s="178" t="s">
        <v>4205</v>
      </c>
      <c r="F1526" s="179" t="s">
        <v>4206</v>
      </c>
      <c r="G1526" s="180" t="s">
        <v>494</v>
      </c>
      <c r="H1526" s="181">
        <v>1</v>
      </c>
      <c r="I1526" s="182"/>
      <c r="J1526" s="183">
        <f t="shared" si="480"/>
        <v>0</v>
      </c>
      <c r="K1526" s="403" t="s">
        <v>5584</v>
      </c>
      <c r="L1526" s="42"/>
      <c r="M1526" s="184" t="s">
        <v>5</v>
      </c>
      <c r="N1526" s="185" t="s">
        <v>45</v>
      </c>
      <c r="O1526" s="43"/>
      <c r="P1526" s="186">
        <f t="shared" si="481"/>
        <v>0</v>
      </c>
      <c r="Q1526" s="186">
        <v>0</v>
      </c>
      <c r="R1526" s="186">
        <f t="shared" si="482"/>
        <v>0</v>
      </c>
      <c r="S1526" s="186">
        <v>0</v>
      </c>
      <c r="T1526" s="187">
        <f t="shared" si="483"/>
        <v>0</v>
      </c>
      <c r="AR1526" s="25" t="s">
        <v>337</v>
      </c>
      <c r="AT1526" s="25" t="s">
        <v>287</v>
      </c>
      <c r="AU1526" s="25" t="s">
        <v>84</v>
      </c>
      <c r="AY1526" s="25" t="s">
        <v>285</v>
      </c>
      <c r="BE1526" s="188">
        <f t="shared" si="484"/>
        <v>0</v>
      </c>
      <c r="BF1526" s="188">
        <f t="shared" si="485"/>
        <v>0</v>
      </c>
      <c r="BG1526" s="188">
        <f t="shared" si="486"/>
        <v>0</v>
      </c>
      <c r="BH1526" s="188">
        <f t="shared" si="487"/>
        <v>0</v>
      </c>
      <c r="BI1526" s="188">
        <f t="shared" si="488"/>
        <v>0</v>
      </c>
      <c r="BJ1526" s="25" t="s">
        <v>82</v>
      </c>
      <c r="BK1526" s="188">
        <f t="shared" si="489"/>
        <v>0</v>
      </c>
      <c r="BL1526" s="25" t="s">
        <v>337</v>
      </c>
      <c r="BM1526" s="25" t="s">
        <v>1739</v>
      </c>
    </row>
    <row r="1527" spans="2:65" s="1" customFormat="1" ht="24">
      <c r="B1527" s="176"/>
      <c r="C1527" s="177" t="s">
        <v>4207</v>
      </c>
      <c r="D1527" s="177" t="s">
        <v>287</v>
      </c>
      <c r="E1527" s="178" t="s">
        <v>4208</v>
      </c>
      <c r="F1527" s="179" t="s">
        <v>4209</v>
      </c>
      <c r="G1527" s="180" t="s">
        <v>494</v>
      </c>
      <c r="H1527" s="181">
        <v>1</v>
      </c>
      <c r="I1527" s="182"/>
      <c r="J1527" s="183">
        <f t="shared" si="480"/>
        <v>0</v>
      </c>
      <c r="K1527" s="403" t="s">
        <v>5584</v>
      </c>
      <c r="L1527" s="42"/>
      <c r="M1527" s="184" t="s">
        <v>5</v>
      </c>
      <c r="N1527" s="185" t="s">
        <v>45</v>
      </c>
      <c r="O1527" s="43"/>
      <c r="P1527" s="186">
        <f t="shared" si="481"/>
        <v>0</v>
      </c>
      <c r="Q1527" s="186">
        <v>0</v>
      </c>
      <c r="R1527" s="186">
        <f t="shared" si="482"/>
        <v>0</v>
      </c>
      <c r="S1527" s="186">
        <v>0</v>
      </c>
      <c r="T1527" s="187">
        <f t="shared" si="483"/>
        <v>0</v>
      </c>
      <c r="AR1527" s="25" t="s">
        <v>337</v>
      </c>
      <c r="AT1527" s="25" t="s">
        <v>287</v>
      </c>
      <c r="AU1527" s="25" t="s">
        <v>84</v>
      </c>
      <c r="AY1527" s="25" t="s">
        <v>285</v>
      </c>
      <c r="BE1527" s="188">
        <f t="shared" si="484"/>
        <v>0</v>
      </c>
      <c r="BF1527" s="188">
        <f t="shared" si="485"/>
        <v>0</v>
      </c>
      <c r="BG1527" s="188">
        <f t="shared" si="486"/>
        <v>0</v>
      </c>
      <c r="BH1527" s="188">
        <f t="shared" si="487"/>
        <v>0</v>
      </c>
      <c r="BI1527" s="188">
        <f t="shared" si="488"/>
        <v>0</v>
      </c>
      <c r="BJ1527" s="25" t="s">
        <v>82</v>
      </c>
      <c r="BK1527" s="188">
        <f t="shared" si="489"/>
        <v>0</v>
      </c>
      <c r="BL1527" s="25" t="s">
        <v>337</v>
      </c>
      <c r="BM1527" s="25" t="s">
        <v>1747</v>
      </c>
    </row>
    <row r="1528" spans="2:65" s="1" customFormat="1" ht="24">
      <c r="B1528" s="176"/>
      <c r="C1528" s="177" t="s">
        <v>4210</v>
      </c>
      <c r="D1528" s="177" t="s">
        <v>287</v>
      </c>
      <c r="E1528" s="178" t="s">
        <v>4211</v>
      </c>
      <c r="F1528" s="179" t="s">
        <v>4212</v>
      </c>
      <c r="G1528" s="180" t="s">
        <v>494</v>
      </c>
      <c r="H1528" s="181">
        <v>1</v>
      </c>
      <c r="I1528" s="182"/>
      <c r="J1528" s="183">
        <f t="shared" si="480"/>
        <v>0</v>
      </c>
      <c r="K1528" s="403" t="s">
        <v>5584</v>
      </c>
      <c r="L1528" s="42"/>
      <c r="M1528" s="184" t="s">
        <v>5</v>
      </c>
      <c r="N1528" s="185" t="s">
        <v>45</v>
      </c>
      <c r="O1528" s="43"/>
      <c r="P1528" s="186">
        <f t="shared" si="481"/>
        <v>0</v>
      </c>
      <c r="Q1528" s="186">
        <v>0</v>
      </c>
      <c r="R1528" s="186">
        <f t="shared" si="482"/>
        <v>0</v>
      </c>
      <c r="S1528" s="186">
        <v>0</v>
      </c>
      <c r="T1528" s="187">
        <f t="shared" si="483"/>
        <v>0</v>
      </c>
      <c r="AR1528" s="25" t="s">
        <v>337</v>
      </c>
      <c r="AT1528" s="25" t="s">
        <v>287</v>
      </c>
      <c r="AU1528" s="25" t="s">
        <v>84</v>
      </c>
      <c r="AY1528" s="25" t="s">
        <v>285</v>
      </c>
      <c r="BE1528" s="188">
        <f t="shared" si="484"/>
        <v>0</v>
      </c>
      <c r="BF1528" s="188">
        <f t="shared" si="485"/>
        <v>0</v>
      </c>
      <c r="BG1528" s="188">
        <f t="shared" si="486"/>
        <v>0</v>
      </c>
      <c r="BH1528" s="188">
        <f t="shared" si="487"/>
        <v>0</v>
      </c>
      <c r="BI1528" s="188">
        <f t="shared" si="488"/>
        <v>0</v>
      </c>
      <c r="BJ1528" s="25" t="s">
        <v>82</v>
      </c>
      <c r="BK1528" s="188">
        <f t="shared" si="489"/>
        <v>0</v>
      </c>
      <c r="BL1528" s="25" t="s">
        <v>337</v>
      </c>
      <c r="BM1528" s="25" t="s">
        <v>1755</v>
      </c>
    </row>
    <row r="1529" spans="2:65" s="1" customFormat="1" ht="24">
      <c r="B1529" s="176"/>
      <c r="C1529" s="177" t="s">
        <v>4213</v>
      </c>
      <c r="D1529" s="177" t="s">
        <v>287</v>
      </c>
      <c r="E1529" s="178" t="s">
        <v>4214</v>
      </c>
      <c r="F1529" s="179" t="s">
        <v>4215</v>
      </c>
      <c r="G1529" s="180" t="s">
        <v>494</v>
      </c>
      <c r="H1529" s="181">
        <v>2</v>
      </c>
      <c r="I1529" s="182"/>
      <c r="J1529" s="183">
        <f t="shared" si="480"/>
        <v>0</v>
      </c>
      <c r="K1529" s="403" t="s">
        <v>5584</v>
      </c>
      <c r="L1529" s="42"/>
      <c r="M1529" s="184" t="s">
        <v>5</v>
      </c>
      <c r="N1529" s="185" t="s">
        <v>45</v>
      </c>
      <c r="O1529" s="43"/>
      <c r="P1529" s="186">
        <f t="shared" si="481"/>
        <v>0</v>
      </c>
      <c r="Q1529" s="186">
        <v>0</v>
      </c>
      <c r="R1529" s="186">
        <f t="shared" si="482"/>
        <v>0</v>
      </c>
      <c r="S1529" s="186">
        <v>0</v>
      </c>
      <c r="T1529" s="187">
        <f t="shared" si="483"/>
        <v>0</v>
      </c>
      <c r="AR1529" s="25" t="s">
        <v>337</v>
      </c>
      <c r="AT1529" s="25" t="s">
        <v>287</v>
      </c>
      <c r="AU1529" s="25" t="s">
        <v>84</v>
      </c>
      <c r="AY1529" s="25" t="s">
        <v>285</v>
      </c>
      <c r="BE1529" s="188">
        <f t="shared" si="484"/>
        <v>0</v>
      </c>
      <c r="BF1529" s="188">
        <f t="shared" si="485"/>
        <v>0</v>
      </c>
      <c r="BG1529" s="188">
        <f t="shared" si="486"/>
        <v>0</v>
      </c>
      <c r="BH1529" s="188">
        <f t="shared" si="487"/>
        <v>0</v>
      </c>
      <c r="BI1529" s="188">
        <f t="shared" si="488"/>
        <v>0</v>
      </c>
      <c r="BJ1529" s="25" t="s">
        <v>82</v>
      </c>
      <c r="BK1529" s="188">
        <f t="shared" si="489"/>
        <v>0</v>
      </c>
      <c r="BL1529" s="25" t="s">
        <v>337</v>
      </c>
      <c r="BM1529" s="25" t="s">
        <v>1763</v>
      </c>
    </row>
    <row r="1530" spans="2:65" s="1" customFormat="1" ht="24">
      <c r="B1530" s="176"/>
      <c r="C1530" s="177" t="s">
        <v>4216</v>
      </c>
      <c r="D1530" s="177" t="s">
        <v>287</v>
      </c>
      <c r="E1530" s="178" t="s">
        <v>4217</v>
      </c>
      <c r="F1530" s="179" t="s">
        <v>4218</v>
      </c>
      <c r="G1530" s="180" t="s">
        <v>494</v>
      </c>
      <c r="H1530" s="181">
        <v>2</v>
      </c>
      <c r="I1530" s="182"/>
      <c r="J1530" s="183">
        <f t="shared" si="480"/>
        <v>0</v>
      </c>
      <c r="K1530" s="403" t="s">
        <v>5584</v>
      </c>
      <c r="L1530" s="42"/>
      <c r="M1530" s="184" t="s">
        <v>5</v>
      </c>
      <c r="N1530" s="185" t="s">
        <v>45</v>
      </c>
      <c r="O1530" s="43"/>
      <c r="P1530" s="186">
        <f t="shared" si="481"/>
        <v>0</v>
      </c>
      <c r="Q1530" s="186">
        <v>0</v>
      </c>
      <c r="R1530" s="186">
        <f t="shared" si="482"/>
        <v>0</v>
      </c>
      <c r="S1530" s="186">
        <v>0</v>
      </c>
      <c r="T1530" s="187">
        <f t="shared" si="483"/>
        <v>0</v>
      </c>
      <c r="AR1530" s="25" t="s">
        <v>337</v>
      </c>
      <c r="AT1530" s="25" t="s">
        <v>287</v>
      </c>
      <c r="AU1530" s="25" t="s">
        <v>84</v>
      </c>
      <c r="AY1530" s="25" t="s">
        <v>285</v>
      </c>
      <c r="BE1530" s="188">
        <f t="shared" si="484"/>
        <v>0</v>
      </c>
      <c r="BF1530" s="188">
        <f t="shared" si="485"/>
        <v>0</v>
      </c>
      <c r="BG1530" s="188">
        <f t="shared" si="486"/>
        <v>0</v>
      </c>
      <c r="BH1530" s="188">
        <f t="shared" si="487"/>
        <v>0</v>
      </c>
      <c r="BI1530" s="188">
        <f t="shared" si="488"/>
        <v>0</v>
      </c>
      <c r="BJ1530" s="25" t="s">
        <v>82</v>
      </c>
      <c r="BK1530" s="188">
        <f t="shared" si="489"/>
        <v>0</v>
      </c>
      <c r="BL1530" s="25" t="s">
        <v>337</v>
      </c>
      <c r="BM1530" s="25" t="s">
        <v>1771</v>
      </c>
    </row>
    <row r="1531" spans="2:65" s="1" customFormat="1" ht="24">
      <c r="B1531" s="176"/>
      <c r="C1531" s="177" t="s">
        <v>4219</v>
      </c>
      <c r="D1531" s="177" t="s">
        <v>287</v>
      </c>
      <c r="E1531" s="178" t="s">
        <v>4220</v>
      </c>
      <c r="F1531" s="179" t="s">
        <v>4221</v>
      </c>
      <c r="G1531" s="180" t="s">
        <v>494</v>
      </c>
      <c r="H1531" s="181">
        <v>1</v>
      </c>
      <c r="I1531" s="182"/>
      <c r="J1531" s="183">
        <f t="shared" si="480"/>
        <v>0</v>
      </c>
      <c r="K1531" s="403" t="s">
        <v>5584</v>
      </c>
      <c r="L1531" s="42"/>
      <c r="M1531" s="184" t="s">
        <v>5</v>
      </c>
      <c r="N1531" s="185" t="s">
        <v>45</v>
      </c>
      <c r="O1531" s="43"/>
      <c r="P1531" s="186">
        <f t="shared" si="481"/>
        <v>0</v>
      </c>
      <c r="Q1531" s="186">
        <v>0</v>
      </c>
      <c r="R1531" s="186">
        <f t="shared" si="482"/>
        <v>0</v>
      </c>
      <c r="S1531" s="186">
        <v>0</v>
      </c>
      <c r="T1531" s="187">
        <f t="shared" si="483"/>
        <v>0</v>
      </c>
      <c r="AR1531" s="25" t="s">
        <v>337</v>
      </c>
      <c r="AT1531" s="25" t="s">
        <v>287</v>
      </c>
      <c r="AU1531" s="25" t="s">
        <v>84</v>
      </c>
      <c r="AY1531" s="25" t="s">
        <v>285</v>
      </c>
      <c r="BE1531" s="188">
        <f t="shared" si="484"/>
        <v>0</v>
      </c>
      <c r="BF1531" s="188">
        <f t="shared" si="485"/>
        <v>0</v>
      </c>
      <c r="BG1531" s="188">
        <f t="shared" si="486"/>
        <v>0</v>
      </c>
      <c r="BH1531" s="188">
        <f t="shared" si="487"/>
        <v>0</v>
      </c>
      <c r="BI1531" s="188">
        <f t="shared" si="488"/>
        <v>0</v>
      </c>
      <c r="BJ1531" s="25" t="s">
        <v>82</v>
      </c>
      <c r="BK1531" s="188">
        <f t="shared" si="489"/>
        <v>0</v>
      </c>
      <c r="BL1531" s="25" t="s">
        <v>337</v>
      </c>
      <c r="BM1531" s="25" t="s">
        <v>1779</v>
      </c>
    </row>
    <row r="1532" spans="2:65" s="1" customFormat="1" ht="24">
      <c r="B1532" s="176"/>
      <c r="C1532" s="177" t="s">
        <v>4222</v>
      </c>
      <c r="D1532" s="177" t="s">
        <v>287</v>
      </c>
      <c r="E1532" s="178" t="s">
        <v>4223</v>
      </c>
      <c r="F1532" s="179" t="s">
        <v>4224</v>
      </c>
      <c r="G1532" s="180" t="s">
        <v>494</v>
      </c>
      <c r="H1532" s="181">
        <v>1</v>
      </c>
      <c r="I1532" s="182"/>
      <c r="J1532" s="183">
        <f t="shared" si="480"/>
        <v>0</v>
      </c>
      <c r="K1532" s="403" t="s">
        <v>5584</v>
      </c>
      <c r="L1532" s="42"/>
      <c r="M1532" s="184" t="s">
        <v>5</v>
      </c>
      <c r="N1532" s="185" t="s">
        <v>45</v>
      </c>
      <c r="O1532" s="43"/>
      <c r="P1532" s="186">
        <f t="shared" si="481"/>
        <v>0</v>
      </c>
      <c r="Q1532" s="186">
        <v>0</v>
      </c>
      <c r="R1532" s="186">
        <f t="shared" si="482"/>
        <v>0</v>
      </c>
      <c r="S1532" s="186">
        <v>0</v>
      </c>
      <c r="T1532" s="187">
        <f t="shared" si="483"/>
        <v>0</v>
      </c>
      <c r="AR1532" s="25" t="s">
        <v>337</v>
      </c>
      <c r="AT1532" s="25" t="s">
        <v>287</v>
      </c>
      <c r="AU1532" s="25" t="s">
        <v>84</v>
      </c>
      <c r="AY1532" s="25" t="s">
        <v>285</v>
      </c>
      <c r="BE1532" s="188">
        <f t="shared" si="484"/>
        <v>0</v>
      </c>
      <c r="BF1532" s="188">
        <f t="shared" si="485"/>
        <v>0</v>
      </c>
      <c r="BG1532" s="188">
        <f t="shared" si="486"/>
        <v>0</v>
      </c>
      <c r="BH1532" s="188">
        <f t="shared" si="487"/>
        <v>0</v>
      </c>
      <c r="BI1532" s="188">
        <f t="shared" si="488"/>
        <v>0</v>
      </c>
      <c r="BJ1532" s="25" t="s">
        <v>82</v>
      </c>
      <c r="BK1532" s="188">
        <f t="shared" si="489"/>
        <v>0</v>
      </c>
      <c r="BL1532" s="25" t="s">
        <v>337</v>
      </c>
      <c r="BM1532" s="25" t="s">
        <v>1787</v>
      </c>
    </row>
    <row r="1533" spans="2:65" s="1" customFormat="1">
      <c r="B1533" s="176"/>
      <c r="C1533" s="177" t="s">
        <v>4225</v>
      </c>
      <c r="D1533" s="177" t="s">
        <v>287</v>
      </c>
      <c r="E1533" s="178" t="s">
        <v>4226</v>
      </c>
      <c r="F1533" s="179" t="s">
        <v>4227</v>
      </c>
      <c r="G1533" s="180" t="s">
        <v>494</v>
      </c>
      <c r="H1533" s="181">
        <v>2</v>
      </c>
      <c r="I1533" s="182"/>
      <c r="J1533" s="183">
        <f t="shared" si="480"/>
        <v>0</v>
      </c>
      <c r="K1533" s="403" t="s">
        <v>5584</v>
      </c>
      <c r="L1533" s="42"/>
      <c r="M1533" s="184" t="s">
        <v>5</v>
      </c>
      <c r="N1533" s="185" t="s">
        <v>45</v>
      </c>
      <c r="O1533" s="43"/>
      <c r="P1533" s="186">
        <f t="shared" si="481"/>
        <v>0</v>
      </c>
      <c r="Q1533" s="186">
        <v>0</v>
      </c>
      <c r="R1533" s="186">
        <f t="shared" si="482"/>
        <v>0</v>
      </c>
      <c r="S1533" s="186">
        <v>0</v>
      </c>
      <c r="T1533" s="187">
        <f t="shared" si="483"/>
        <v>0</v>
      </c>
      <c r="AR1533" s="25" t="s">
        <v>337</v>
      </c>
      <c r="AT1533" s="25" t="s">
        <v>287</v>
      </c>
      <c r="AU1533" s="25" t="s">
        <v>84</v>
      </c>
      <c r="AY1533" s="25" t="s">
        <v>285</v>
      </c>
      <c r="BE1533" s="188">
        <f t="shared" si="484"/>
        <v>0</v>
      </c>
      <c r="BF1533" s="188">
        <f t="shared" si="485"/>
        <v>0</v>
      </c>
      <c r="BG1533" s="188">
        <f t="shared" si="486"/>
        <v>0</v>
      </c>
      <c r="BH1533" s="188">
        <f t="shared" si="487"/>
        <v>0</v>
      </c>
      <c r="BI1533" s="188">
        <f t="shared" si="488"/>
        <v>0</v>
      </c>
      <c r="BJ1533" s="25" t="s">
        <v>82</v>
      </c>
      <c r="BK1533" s="188">
        <f t="shared" si="489"/>
        <v>0</v>
      </c>
      <c r="BL1533" s="25" t="s">
        <v>337</v>
      </c>
      <c r="BM1533" s="25" t="s">
        <v>1795</v>
      </c>
    </row>
    <row r="1534" spans="2:65" s="1" customFormat="1">
      <c r="B1534" s="176"/>
      <c r="C1534" s="177" t="s">
        <v>4228</v>
      </c>
      <c r="D1534" s="177" t="s">
        <v>287</v>
      </c>
      <c r="E1534" s="178" t="s">
        <v>4229</v>
      </c>
      <c r="F1534" s="179" t="s">
        <v>4230</v>
      </c>
      <c r="G1534" s="180" t="s">
        <v>494</v>
      </c>
      <c r="H1534" s="181">
        <v>4</v>
      </c>
      <c r="I1534" s="182"/>
      <c r="J1534" s="183">
        <f t="shared" si="480"/>
        <v>0</v>
      </c>
      <c r="K1534" s="403" t="s">
        <v>5584</v>
      </c>
      <c r="L1534" s="42"/>
      <c r="M1534" s="184" t="s">
        <v>5</v>
      </c>
      <c r="N1534" s="185" t="s">
        <v>45</v>
      </c>
      <c r="O1534" s="43"/>
      <c r="P1534" s="186">
        <f t="shared" si="481"/>
        <v>0</v>
      </c>
      <c r="Q1534" s="186">
        <v>0</v>
      </c>
      <c r="R1534" s="186">
        <f t="shared" si="482"/>
        <v>0</v>
      </c>
      <c r="S1534" s="186">
        <v>0</v>
      </c>
      <c r="T1534" s="187">
        <f t="shared" si="483"/>
        <v>0</v>
      </c>
      <c r="AR1534" s="25" t="s">
        <v>337</v>
      </c>
      <c r="AT1534" s="25" t="s">
        <v>287</v>
      </c>
      <c r="AU1534" s="25" t="s">
        <v>84</v>
      </c>
      <c r="AY1534" s="25" t="s">
        <v>285</v>
      </c>
      <c r="BE1534" s="188">
        <f t="shared" si="484"/>
        <v>0</v>
      </c>
      <c r="BF1534" s="188">
        <f t="shared" si="485"/>
        <v>0</v>
      </c>
      <c r="BG1534" s="188">
        <f t="shared" si="486"/>
        <v>0</v>
      </c>
      <c r="BH1534" s="188">
        <f t="shared" si="487"/>
        <v>0</v>
      </c>
      <c r="BI1534" s="188">
        <f t="shared" si="488"/>
        <v>0</v>
      </c>
      <c r="BJ1534" s="25" t="s">
        <v>82</v>
      </c>
      <c r="BK1534" s="188">
        <f t="shared" si="489"/>
        <v>0</v>
      </c>
      <c r="BL1534" s="25" t="s">
        <v>337</v>
      </c>
      <c r="BM1534" s="25" t="s">
        <v>1803</v>
      </c>
    </row>
    <row r="1535" spans="2:65" s="1" customFormat="1">
      <c r="B1535" s="176"/>
      <c r="C1535" s="177" t="s">
        <v>4231</v>
      </c>
      <c r="D1535" s="177" t="s">
        <v>287</v>
      </c>
      <c r="E1535" s="178" t="s">
        <v>4232</v>
      </c>
      <c r="F1535" s="179" t="s">
        <v>4233</v>
      </c>
      <c r="G1535" s="180" t="s">
        <v>494</v>
      </c>
      <c r="H1535" s="181">
        <v>10</v>
      </c>
      <c r="I1535" s="182"/>
      <c r="J1535" s="183">
        <f t="shared" si="480"/>
        <v>0</v>
      </c>
      <c r="K1535" s="403" t="s">
        <v>5584</v>
      </c>
      <c r="L1535" s="42"/>
      <c r="M1535" s="184" t="s">
        <v>5</v>
      </c>
      <c r="N1535" s="185" t="s">
        <v>45</v>
      </c>
      <c r="O1535" s="43"/>
      <c r="P1535" s="186">
        <f t="shared" si="481"/>
        <v>0</v>
      </c>
      <c r="Q1535" s="186">
        <v>0</v>
      </c>
      <c r="R1535" s="186">
        <f t="shared" si="482"/>
        <v>0</v>
      </c>
      <c r="S1535" s="186">
        <v>0</v>
      </c>
      <c r="T1535" s="187">
        <f t="shared" si="483"/>
        <v>0</v>
      </c>
      <c r="AR1535" s="25" t="s">
        <v>337</v>
      </c>
      <c r="AT1535" s="25" t="s">
        <v>287</v>
      </c>
      <c r="AU1535" s="25" t="s">
        <v>84</v>
      </c>
      <c r="AY1535" s="25" t="s">
        <v>285</v>
      </c>
      <c r="BE1535" s="188">
        <f t="shared" si="484"/>
        <v>0</v>
      </c>
      <c r="BF1535" s="188">
        <f t="shared" si="485"/>
        <v>0</v>
      </c>
      <c r="BG1535" s="188">
        <f t="shared" si="486"/>
        <v>0</v>
      </c>
      <c r="BH1535" s="188">
        <f t="shared" si="487"/>
        <v>0</v>
      </c>
      <c r="BI1535" s="188">
        <f t="shared" si="488"/>
        <v>0</v>
      </c>
      <c r="BJ1535" s="25" t="s">
        <v>82</v>
      </c>
      <c r="BK1535" s="188">
        <f t="shared" si="489"/>
        <v>0</v>
      </c>
      <c r="BL1535" s="25" t="s">
        <v>337</v>
      </c>
      <c r="BM1535" s="25" t="s">
        <v>1811</v>
      </c>
    </row>
    <row r="1536" spans="2:65" s="1" customFormat="1">
      <c r="B1536" s="176"/>
      <c r="C1536" s="177" t="s">
        <v>4234</v>
      </c>
      <c r="D1536" s="177" t="s">
        <v>287</v>
      </c>
      <c r="E1536" s="178" t="s">
        <v>4235</v>
      </c>
      <c r="F1536" s="179" t="s">
        <v>4236</v>
      </c>
      <c r="G1536" s="180" t="s">
        <v>318</v>
      </c>
      <c r="H1536" s="181">
        <v>11.98</v>
      </c>
      <c r="I1536" s="182"/>
      <c r="J1536" s="183">
        <f t="shared" si="480"/>
        <v>0</v>
      </c>
      <c r="K1536" s="403" t="s">
        <v>5584</v>
      </c>
      <c r="L1536" s="42"/>
      <c r="M1536" s="184" t="s">
        <v>5</v>
      </c>
      <c r="N1536" s="185" t="s">
        <v>45</v>
      </c>
      <c r="O1536" s="43"/>
      <c r="P1536" s="186">
        <f t="shared" si="481"/>
        <v>0</v>
      </c>
      <c r="Q1536" s="186">
        <v>0</v>
      </c>
      <c r="R1536" s="186">
        <f t="shared" si="482"/>
        <v>0</v>
      </c>
      <c r="S1536" s="186">
        <v>0</v>
      </c>
      <c r="T1536" s="187">
        <f t="shared" si="483"/>
        <v>0</v>
      </c>
      <c r="AR1536" s="25" t="s">
        <v>337</v>
      </c>
      <c r="AT1536" s="25" t="s">
        <v>287</v>
      </c>
      <c r="AU1536" s="25" t="s">
        <v>84</v>
      </c>
      <c r="AY1536" s="25" t="s">
        <v>285</v>
      </c>
      <c r="BE1536" s="188">
        <f t="shared" si="484"/>
        <v>0</v>
      </c>
      <c r="BF1536" s="188">
        <f t="shared" si="485"/>
        <v>0</v>
      </c>
      <c r="BG1536" s="188">
        <f t="shared" si="486"/>
        <v>0</v>
      </c>
      <c r="BH1536" s="188">
        <f t="shared" si="487"/>
        <v>0</v>
      </c>
      <c r="BI1536" s="188">
        <f t="shared" si="488"/>
        <v>0</v>
      </c>
      <c r="BJ1536" s="25" t="s">
        <v>82</v>
      </c>
      <c r="BK1536" s="188">
        <f t="shared" si="489"/>
        <v>0</v>
      </c>
      <c r="BL1536" s="25" t="s">
        <v>337</v>
      </c>
      <c r="BM1536" s="25" t="s">
        <v>1819</v>
      </c>
    </row>
    <row r="1537" spans="2:65" s="11" customFormat="1">
      <c r="B1537" s="189"/>
      <c r="D1537" s="190" t="s">
        <v>292</v>
      </c>
      <c r="E1537" s="191" t="s">
        <v>5</v>
      </c>
      <c r="F1537" s="192" t="s">
        <v>4237</v>
      </c>
      <c r="H1537" s="193">
        <v>4</v>
      </c>
      <c r="I1537" s="194"/>
      <c r="K1537" s="398"/>
      <c r="L1537" s="189"/>
      <c r="M1537" s="195"/>
      <c r="N1537" s="196"/>
      <c r="O1537" s="196"/>
      <c r="P1537" s="196"/>
      <c r="Q1537" s="196"/>
      <c r="R1537" s="196"/>
      <c r="S1537" s="196"/>
      <c r="T1537" s="197"/>
      <c r="AT1537" s="191" t="s">
        <v>292</v>
      </c>
      <c r="AU1537" s="191" t="s">
        <v>84</v>
      </c>
      <c r="AV1537" s="11" t="s">
        <v>84</v>
      </c>
      <c r="AW1537" s="11" t="s">
        <v>37</v>
      </c>
      <c r="AX1537" s="11" t="s">
        <v>74</v>
      </c>
      <c r="AY1537" s="191" t="s">
        <v>285</v>
      </c>
    </row>
    <row r="1538" spans="2:65" s="11" customFormat="1">
      <c r="B1538" s="189"/>
      <c r="D1538" s="190" t="s">
        <v>292</v>
      </c>
      <c r="E1538" s="191" t="s">
        <v>5</v>
      </c>
      <c r="F1538" s="192" t="s">
        <v>4238</v>
      </c>
      <c r="H1538" s="193">
        <v>0.99</v>
      </c>
      <c r="I1538" s="194"/>
      <c r="K1538" s="398"/>
      <c r="L1538" s="189"/>
      <c r="M1538" s="195"/>
      <c r="N1538" s="196"/>
      <c r="O1538" s="196"/>
      <c r="P1538" s="196"/>
      <c r="Q1538" s="196"/>
      <c r="R1538" s="196"/>
      <c r="S1538" s="196"/>
      <c r="T1538" s="197"/>
      <c r="AT1538" s="191" t="s">
        <v>292</v>
      </c>
      <c r="AU1538" s="191" t="s">
        <v>84</v>
      </c>
      <c r="AV1538" s="11" t="s">
        <v>84</v>
      </c>
      <c r="AW1538" s="11" t="s">
        <v>37</v>
      </c>
      <c r="AX1538" s="11" t="s">
        <v>74</v>
      </c>
      <c r="AY1538" s="191" t="s">
        <v>285</v>
      </c>
    </row>
    <row r="1539" spans="2:65" s="11" customFormat="1">
      <c r="B1539" s="189"/>
      <c r="D1539" s="190" t="s">
        <v>292</v>
      </c>
      <c r="E1539" s="191" t="s">
        <v>5</v>
      </c>
      <c r="F1539" s="192" t="s">
        <v>4239</v>
      </c>
      <c r="H1539" s="193">
        <v>6</v>
      </c>
      <c r="I1539" s="194"/>
      <c r="K1539" s="398"/>
      <c r="L1539" s="189"/>
      <c r="M1539" s="195"/>
      <c r="N1539" s="196"/>
      <c r="O1539" s="196"/>
      <c r="P1539" s="196"/>
      <c r="Q1539" s="196"/>
      <c r="R1539" s="196"/>
      <c r="S1539" s="196"/>
      <c r="T1539" s="197"/>
      <c r="AT1539" s="191" t="s">
        <v>292</v>
      </c>
      <c r="AU1539" s="191" t="s">
        <v>84</v>
      </c>
      <c r="AV1539" s="11" t="s">
        <v>84</v>
      </c>
      <c r="AW1539" s="11" t="s">
        <v>37</v>
      </c>
      <c r="AX1539" s="11" t="s">
        <v>74</v>
      </c>
      <c r="AY1539" s="191" t="s">
        <v>285</v>
      </c>
    </row>
    <row r="1540" spans="2:65" s="11" customFormat="1">
      <c r="B1540" s="189"/>
      <c r="D1540" s="190" t="s">
        <v>292</v>
      </c>
      <c r="E1540" s="191" t="s">
        <v>5</v>
      </c>
      <c r="F1540" s="192" t="s">
        <v>4238</v>
      </c>
      <c r="H1540" s="193">
        <v>0.99</v>
      </c>
      <c r="I1540" s="194"/>
      <c r="K1540" s="398"/>
      <c r="L1540" s="189"/>
      <c r="M1540" s="195"/>
      <c r="N1540" s="196"/>
      <c r="O1540" s="196"/>
      <c r="P1540" s="196"/>
      <c r="Q1540" s="196"/>
      <c r="R1540" s="196"/>
      <c r="S1540" s="196"/>
      <c r="T1540" s="197"/>
      <c r="AT1540" s="191" t="s">
        <v>292</v>
      </c>
      <c r="AU1540" s="191" t="s">
        <v>84</v>
      </c>
      <c r="AV1540" s="11" t="s">
        <v>84</v>
      </c>
      <c r="AW1540" s="11" t="s">
        <v>37</v>
      </c>
      <c r="AX1540" s="11" t="s">
        <v>74</v>
      </c>
      <c r="AY1540" s="191" t="s">
        <v>285</v>
      </c>
    </row>
    <row r="1541" spans="2:65" s="13" customFormat="1">
      <c r="B1541" s="206"/>
      <c r="D1541" s="215" t="s">
        <v>292</v>
      </c>
      <c r="E1541" s="219" t="s">
        <v>5</v>
      </c>
      <c r="F1541" s="220" t="s">
        <v>310</v>
      </c>
      <c r="H1541" s="221">
        <v>11.98</v>
      </c>
      <c r="I1541" s="210"/>
      <c r="K1541" s="400"/>
      <c r="L1541" s="206"/>
      <c r="M1541" s="211"/>
      <c r="N1541" s="212"/>
      <c r="O1541" s="212"/>
      <c r="P1541" s="212"/>
      <c r="Q1541" s="212"/>
      <c r="R1541" s="212"/>
      <c r="S1541" s="212"/>
      <c r="T1541" s="213"/>
      <c r="AT1541" s="214" t="s">
        <v>292</v>
      </c>
      <c r="AU1541" s="214" t="s">
        <v>84</v>
      </c>
      <c r="AV1541" s="13" t="s">
        <v>291</v>
      </c>
      <c r="AW1541" s="13" t="s">
        <v>37</v>
      </c>
      <c r="AX1541" s="13" t="s">
        <v>82</v>
      </c>
      <c r="AY1541" s="214" t="s">
        <v>285</v>
      </c>
    </row>
    <row r="1542" spans="2:65" s="1" customFormat="1">
      <c r="B1542" s="176"/>
      <c r="C1542" s="177" t="s">
        <v>4240</v>
      </c>
      <c r="D1542" s="177" t="s">
        <v>287</v>
      </c>
      <c r="E1542" s="178" t="s">
        <v>4241</v>
      </c>
      <c r="F1542" s="179" t="s">
        <v>4242</v>
      </c>
      <c r="G1542" s="180" t="s">
        <v>318</v>
      </c>
      <c r="H1542" s="181">
        <v>0.66</v>
      </c>
      <c r="I1542" s="182"/>
      <c r="J1542" s="183">
        <f>ROUND(I1542*H1542,2)</f>
        <v>0</v>
      </c>
      <c r="K1542" s="403" t="s">
        <v>5584</v>
      </c>
      <c r="L1542" s="42"/>
      <c r="M1542" s="184" t="s">
        <v>5</v>
      </c>
      <c r="N1542" s="185" t="s">
        <v>45</v>
      </c>
      <c r="O1542" s="43"/>
      <c r="P1542" s="186">
        <f>O1542*H1542</f>
        <v>0</v>
      </c>
      <c r="Q1542" s="186">
        <v>0</v>
      </c>
      <c r="R1542" s="186">
        <f>Q1542*H1542</f>
        <v>0</v>
      </c>
      <c r="S1542" s="186">
        <v>0</v>
      </c>
      <c r="T1542" s="187">
        <f>S1542*H1542</f>
        <v>0</v>
      </c>
      <c r="AR1542" s="25" t="s">
        <v>337</v>
      </c>
      <c r="AT1542" s="25" t="s">
        <v>287</v>
      </c>
      <c r="AU1542" s="25" t="s">
        <v>84</v>
      </c>
      <c r="AY1542" s="25" t="s">
        <v>285</v>
      </c>
      <c r="BE1542" s="188">
        <f>IF(N1542="základní",J1542,0)</f>
        <v>0</v>
      </c>
      <c r="BF1542" s="188">
        <f>IF(N1542="snížená",J1542,0)</f>
        <v>0</v>
      </c>
      <c r="BG1542" s="188">
        <f>IF(N1542="zákl. přenesená",J1542,0)</f>
        <v>0</v>
      </c>
      <c r="BH1542" s="188">
        <f>IF(N1542="sníž. přenesená",J1542,0)</f>
        <v>0</v>
      </c>
      <c r="BI1542" s="188">
        <f>IF(N1542="nulová",J1542,0)</f>
        <v>0</v>
      </c>
      <c r="BJ1542" s="25" t="s">
        <v>82</v>
      </c>
      <c r="BK1542" s="188">
        <f>ROUND(I1542*H1542,2)</f>
        <v>0</v>
      </c>
      <c r="BL1542" s="25" t="s">
        <v>337</v>
      </c>
      <c r="BM1542" s="25" t="s">
        <v>1826</v>
      </c>
    </row>
    <row r="1543" spans="2:65" s="11" customFormat="1">
      <c r="B1543" s="189"/>
      <c r="D1543" s="215" t="s">
        <v>292</v>
      </c>
      <c r="E1543" s="216" t="s">
        <v>5</v>
      </c>
      <c r="F1543" s="217" t="s">
        <v>4243</v>
      </c>
      <c r="H1543" s="218">
        <v>0.66</v>
      </c>
      <c r="I1543" s="194"/>
      <c r="K1543" s="398"/>
      <c r="L1543" s="189"/>
      <c r="M1543" s="195"/>
      <c r="N1543" s="196"/>
      <c r="O1543" s="196"/>
      <c r="P1543" s="196"/>
      <c r="Q1543" s="196"/>
      <c r="R1543" s="196"/>
      <c r="S1543" s="196"/>
      <c r="T1543" s="197"/>
      <c r="AT1543" s="191" t="s">
        <v>292</v>
      </c>
      <c r="AU1543" s="191" t="s">
        <v>84</v>
      </c>
      <c r="AV1543" s="11" t="s">
        <v>84</v>
      </c>
      <c r="AW1543" s="11" t="s">
        <v>37</v>
      </c>
      <c r="AX1543" s="11" t="s">
        <v>82</v>
      </c>
      <c r="AY1543" s="191" t="s">
        <v>285</v>
      </c>
    </row>
    <row r="1544" spans="2:65" s="1" customFormat="1">
      <c r="B1544" s="176"/>
      <c r="C1544" s="177" t="s">
        <v>4244</v>
      </c>
      <c r="D1544" s="177" t="s">
        <v>287</v>
      </c>
      <c r="E1544" s="178" t="s">
        <v>4245</v>
      </c>
      <c r="F1544" s="179" t="s">
        <v>4246</v>
      </c>
      <c r="G1544" s="180" t="s">
        <v>318</v>
      </c>
      <c r="H1544" s="181">
        <v>4</v>
      </c>
      <c r="I1544" s="182"/>
      <c r="J1544" s="183">
        <f>ROUND(I1544*H1544,2)</f>
        <v>0</v>
      </c>
      <c r="K1544" s="403" t="s">
        <v>5584</v>
      </c>
      <c r="L1544" s="42"/>
      <c r="M1544" s="184" t="s">
        <v>5</v>
      </c>
      <c r="N1544" s="185" t="s">
        <v>45</v>
      </c>
      <c r="O1544" s="43"/>
      <c r="P1544" s="186">
        <f>O1544*H1544</f>
        <v>0</v>
      </c>
      <c r="Q1544" s="186">
        <v>0</v>
      </c>
      <c r="R1544" s="186">
        <f>Q1544*H1544</f>
        <v>0</v>
      </c>
      <c r="S1544" s="186">
        <v>0</v>
      </c>
      <c r="T1544" s="187">
        <f>S1544*H1544</f>
        <v>0</v>
      </c>
      <c r="AR1544" s="25" t="s">
        <v>337</v>
      </c>
      <c r="AT1544" s="25" t="s">
        <v>287</v>
      </c>
      <c r="AU1544" s="25" t="s">
        <v>84</v>
      </c>
      <c r="AY1544" s="25" t="s">
        <v>285</v>
      </c>
      <c r="BE1544" s="188">
        <f>IF(N1544="základní",J1544,0)</f>
        <v>0</v>
      </c>
      <c r="BF1544" s="188">
        <f>IF(N1544="snížená",J1544,0)</f>
        <v>0</v>
      </c>
      <c r="BG1544" s="188">
        <f>IF(N1544="zákl. přenesená",J1544,0)</f>
        <v>0</v>
      </c>
      <c r="BH1544" s="188">
        <f>IF(N1544="sníž. přenesená",J1544,0)</f>
        <v>0</v>
      </c>
      <c r="BI1544" s="188">
        <f>IF(N1544="nulová",J1544,0)</f>
        <v>0</v>
      </c>
      <c r="BJ1544" s="25" t="s">
        <v>82</v>
      </c>
      <c r="BK1544" s="188">
        <f>ROUND(I1544*H1544,2)</f>
        <v>0</v>
      </c>
      <c r="BL1544" s="25" t="s">
        <v>337</v>
      </c>
      <c r="BM1544" s="25" t="s">
        <v>1836</v>
      </c>
    </row>
    <row r="1545" spans="2:65" s="11" customFormat="1">
      <c r="B1545" s="189"/>
      <c r="D1545" s="215" t="s">
        <v>292</v>
      </c>
      <c r="E1545" s="216" t="s">
        <v>5</v>
      </c>
      <c r="F1545" s="217" t="s">
        <v>4247</v>
      </c>
      <c r="H1545" s="218">
        <v>4</v>
      </c>
      <c r="I1545" s="194"/>
      <c r="K1545" s="398" t="s">
        <v>5584</v>
      </c>
      <c r="L1545" s="189"/>
      <c r="M1545" s="195"/>
      <c r="N1545" s="196"/>
      <c r="O1545" s="196"/>
      <c r="P1545" s="196"/>
      <c r="Q1545" s="196"/>
      <c r="R1545" s="196"/>
      <c r="S1545" s="196"/>
      <c r="T1545" s="197"/>
      <c r="AT1545" s="191" t="s">
        <v>292</v>
      </c>
      <c r="AU1545" s="191" t="s">
        <v>84</v>
      </c>
      <c r="AV1545" s="11" t="s">
        <v>84</v>
      </c>
      <c r="AW1545" s="11" t="s">
        <v>37</v>
      </c>
      <c r="AX1545" s="11" t="s">
        <v>82</v>
      </c>
      <c r="AY1545" s="191" t="s">
        <v>285</v>
      </c>
    </row>
    <row r="1546" spans="2:65" s="1" customFormat="1">
      <c r="B1546" s="176"/>
      <c r="C1546" s="177" t="s">
        <v>4248</v>
      </c>
      <c r="D1546" s="177" t="s">
        <v>287</v>
      </c>
      <c r="E1546" s="178" t="s">
        <v>4249</v>
      </c>
      <c r="F1546" s="179" t="s">
        <v>4246</v>
      </c>
      <c r="G1546" s="180" t="s">
        <v>318</v>
      </c>
      <c r="H1546" s="181">
        <v>1.87</v>
      </c>
      <c r="I1546" s="182"/>
      <c r="J1546" s="183">
        <f>ROUND(I1546*H1546,2)</f>
        <v>0</v>
      </c>
      <c r="K1546" s="403" t="s">
        <v>5</v>
      </c>
      <c r="L1546" s="42"/>
      <c r="M1546" s="184" t="s">
        <v>5</v>
      </c>
      <c r="N1546" s="185" t="s">
        <v>45</v>
      </c>
      <c r="O1546" s="43"/>
      <c r="P1546" s="186">
        <f>O1546*H1546</f>
        <v>0</v>
      </c>
      <c r="Q1546" s="186">
        <v>0</v>
      </c>
      <c r="R1546" s="186">
        <f>Q1546*H1546</f>
        <v>0</v>
      </c>
      <c r="S1546" s="186">
        <v>0</v>
      </c>
      <c r="T1546" s="187">
        <f>S1546*H1546</f>
        <v>0</v>
      </c>
      <c r="AR1546" s="25" t="s">
        <v>337</v>
      </c>
      <c r="AT1546" s="25" t="s">
        <v>287</v>
      </c>
      <c r="AU1546" s="25" t="s">
        <v>84</v>
      </c>
      <c r="AY1546" s="25" t="s">
        <v>285</v>
      </c>
      <c r="BE1546" s="188">
        <f>IF(N1546="základní",J1546,0)</f>
        <v>0</v>
      </c>
      <c r="BF1546" s="188">
        <f>IF(N1546="snížená",J1546,0)</f>
        <v>0</v>
      </c>
      <c r="BG1546" s="188">
        <f>IF(N1546="zákl. přenesená",J1546,0)</f>
        <v>0</v>
      </c>
      <c r="BH1546" s="188">
        <f>IF(N1546="sníž. přenesená",J1546,0)</f>
        <v>0</v>
      </c>
      <c r="BI1546" s="188">
        <f>IF(N1546="nulová",J1546,0)</f>
        <v>0</v>
      </c>
      <c r="BJ1546" s="25" t="s">
        <v>82</v>
      </c>
      <c r="BK1546" s="188">
        <f>ROUND(I1546*H1546,2)</f>
        <v>0</v>
      </c>
      <c r="BL1546" s="25" t="s">
        <v>337</v>
      </c>
      <c r="BM1546" s="25" t="s">
        <v>1844</v>
      </c>
    </row>
    <row r="1547" spans="2:65" s="11" customFormat="1">
      <c r="B1547" s="189"/>
      <c r="D1547" s="215" t="s">
        <v>292</v>
      </c>
      <c r="E1547" s="216" t="s">
        <v>5</v>
      </c>
      <c r="F1547" s="217" t="s">
        <v>4250</v>
      </c>
      <c r="H1547" s="218">
        <v>1.87</v>
      </c>
      <c r="I1547" s="194"/>
      <c r="K1547" s="398" t="s">
        <v>5584</v>
      </c>
      <c r="L1547" s="189"/>
      <c r="M1547" s="195"/>
      <c r="N1547" s="196"/>
      <c r="O1547" s="196"/>
      <c r="P1547" s="196"/>
      <c r="Q1547" s="196"/>
      <c r="R1547" s="196"/>
      <c r="S1547" s="196"/>
      <c r="T1547" s="197"/>
      <c r="AT1547" s="191" t="s">
        <v>292</v>
      </c>
      <c r="AU1547" s="191" t="s">
        <v>84</v>
      </c>
      <c r="AV1547" s="11" t="s">
        <v>84</v>
      </c>
      <c r="AW1547" s="11" t="s">
        <v>37</v>
      </c>
      <c r="AX1547" s="11" t="s">
        <v>82</v>
      </c>
      <c r="AY1547" s="191" t="s">
        <v>285</v>
      </c>
    </row>
    <row r="1548" spans="2:65" s="1" customFormat="1">
      <c r="B1548" s="176"/>
      <c r="C1548" s="177" t="s">
        <v>4251</v>
      </c>
      <c r="D1548" s="177" t="s">
        <v>287</v>
      </c>
      <c r="E1548" s="178" t="s">
        <v>4252</v>
      </c>
      <c r="F1548" s="179" t="s">
        <v>4253</v>
      </c>
      <c r="G1548" s="180" t="s">
        <v>494</v>
      </c>
      <c r="H1548" s="181">
        <v>1</v>
      </c>
      <c r="I1548" s="182"/>
      <c r="J1548" s="183">
        <f>ROUND(I1548*H1548,2)</f>
        <v>0</v>
      </c>
      <c r="K1548" s="403" t="s">
        <v>5584</v>
      </c>
      <c r="L1548" s="42"/>
      <c r="M1548" s="184" t="s">
        <v>5</v>
      </c>
      <c r="N1548" s="185" t="s">
        <v>45</v>
      </c>
      <c r="O1548" s="43"/>
      <c r="P1548" s="186">
        <f>O1548*H1548</f>
        <v>0</v>
      </c>
      <c r="Q1548" s="186">
        <v>0</v>
      </c>
      <c r="R1548" s="186">
        <f>Q1548*H1548</f>
        <v>0</v>
      </c>
      <c r="S1548" s="186">
        <v>0</v>
      </c>
      <c r="T1548" s="187">
        <f>S1548*H1548</f>
        <v>0</v>
      </c>
      <c r="AR1548" s="25" t="s">
        <v>337</v>
      </c>
      <c r="AT1548" s="25" t="s">
        <v>287</v>
      </c>
      <c r="AU1548" s="25" t="s">
        <v>84</v>
      </c>
      <c r="AY1548" s="25" t="s">
        <v>285</v>
      </c>
      <c r="BE1548" s="188">
        <f>IF(N1548="základní",J1548,0)</f>
        <v>0</v>
      </c>
      <c r="BF1548" s="188">
        <f>IF(N1548="snížená",J1548,0)</f>
        <v>0</v>
      </c>
      <c r="BG1548" s="188">
        <f>IF(N1548="zákl. přenesená",J1548,0)</f>
        <v>0</v>
      </c>
      <c r="BH1548" s="188">
        <f>IF(N1548="sníž. přenesená",J1548,0)</f>
        <v>0</v>
      </c>
      <c r="BI1548" s="188">
        <f>IF(N1548="nulová",J1548,0)</f>
        <v>0</v>
      </c>
      <c r="BJ1548" s="25" t="s">
        <v>82</v>
      </c>
      <c r="BK1548" s="188">
        <f>ROUND(I1548*H1548,2)</f>
        <v>0</v>
      </c>
      <c r="BL1548" s="25" t="s">
        <v>337</v>
      </c>
      <c r="BM1548" s="25" t="s">
        <v>1852</v>
      </c>
    </row>
    <row r="1549" spans="2:65" s="1" customFormat="1">
      <c r="B1549" s="176"/>
      <c r="C1549" s="177" t="s">
        <v>4254</v>
      </c>
      <c r="D1549" s="177" t="s">
        <v>287</v>
      </c>
      <c r="E1549" s="178" t="s">
        <v>4255</v>
      </c>
      <c r="F1549" s="179" t="s">
        <v>4256</v>
      </c>
      <c r="G1549" s="180" t="s">
        <v>494</v>
      </c>
      <c r="H1549" s="181">
        <v>2</v>
      </c>
      <c r="I1549" s="182"/>
      <c r="J1549" s="183">
        <f>ROUND(I1549*H1549,2)</f>
        <v>0</v>
      </c>
      <c r="K1549" s="403" t="s">
        <v>5584</v>
      </c>
      <c r="L1549" s="42"/>
      <c r="M1549" s="184" t="s">
        <v>5</v>
      </c>
      <c r="N1549" s="185" t="s">
        <v>45</v>
      </c>
      <c r="O1549" s="43"/>
      <c r="P1549" s="186">
        <f>O1549*H1549</f>
        <v>0</v>
      </c>
      <c r="Q1549" s="186">
        <v>0</v>
      </c>
      <c r="R1549" s="186">
        <f>Q1549*H1549</f>
        <v>0</v>
      </c>
      <c r="S1549" s="186">
        <v>0</v>
      </c>
      <c r="T1549" s="187">
        <f>S1549*H1549</f>
        <v>0</v>
      </c>
      <c r="AR1549" s="25" t="s">
        <v>337</v>
      </c>
      <c r="AT1549" s="25" t="s">
        <v>287</v>
      </c>
      <c r="AU1549" s="25" t="s">
        <v>84</v>
      </c>
      <c r="AY1549" s="25" t="s">
        <v>285</v>
      </c>
      <c r="BE1549" s="188">
        <f>IF(N1549="základní",J1549,0)</f>
        <v>0</v>
      </c>
      <c r="BF1549" s="188">
        <f>IF(N1549="snížená",J1549,0)</f>
        <v>0</v>
      </c>
      <c r="BG1549" s="188">
        <f>IF(N1549="zákl. přenesená",J1549,0)</f>
        <v>0</v>
      </c>
      <c r="BH1549" s="188">
        <f>IF(N1549="sníž. přenesená",J1549,0)</f>
        <v>0</v>
      </c>
      <c r="BI1549" s="188">
        <f>IF(N1549="nulová",J1549,0)</f>
        <v>0</v>
      </c>
      <c r="BJ1549" s="25" t="s">
        <v>82</v>
      </c>
      <c r="BK1549" s="188">
        <f>ROUND(I1549*H1549,2)</f>
        <v>0</v>
      </c>
      <c r="BL1549" s="25" t="s">
        <v>337</v>
      </c>
      <c r="BM1549" s="25" t="s">
        <v>1860</v>
      </c>
    </row>
    <row r="1550" spans="2:65" s="1" customFormat="1">
      <c r="B1550" s="176"/>
      <c r="C1550" s="177" t="s">
        <v>4257</v>
      </c>
      <c r="D1550" s="177" t="s">
        <v>287</v>
      </c>
      <c r="E1550" s="178" t="s">
        <v>4258</v>
      </c>
      <c r="F1550" s="179" t="s">
        <v>4259</v>
      </c>
      <c r="G1550" s="180" t="s">
        <v>400</v>
      </c>
      <c r="H1550" s="181">
        <v>1</v>
      </c>
      <c r="I1550" s="182"/>
      <c r="J1550" s="183">
        <f>ROUND(I1550*H1550,2)</f>
        <v>0</v>
      </c>
      <c r="K1550" s="403" t="s">
        <v>5584</v>
      </c>
      <c r="L1550" s="42"/>
      <c r="M1550" s="184" t="s">
        <v>5</v>
      </c>
      <c r="N1550" s="185" t="s">
        <v>45</v>
      </c>
      <c r="O1550" s="43"/>
      <c r="P1550" s="186">
        <f>O1550*H1550</f>
        <v>0</v>
      </c>
      <c r="Q1550" s="186">
        <v>0</v>
      </c>
      <c r="R1550" s="186">
        <f>Q1550*H1550</f>
        <v>0</v>
      </c>
      <c r="S1550" s="186">
        <v>0</v>
      </c>
      <c r="T1550" s="187">
        <f>S1550*H1550</f>
        <v>0</v>
      </c>
      <c r="AR1550" s="25" t="s">
        <v>337</v>
      </c>
      <c r="AT1550" s="25" t="s">
        <v>287</v>
      </c>
      <c r="AU1550" s="25" t="s">
        <v>84</v>
      </c>
      <c r="AY1550" s="25" t="s">
        <v>285</v>
      </c>
      <c r="BE1550" s="188">
        <f>IF(N1550="základní",J1550,0)</f>
        <v>0</v>
      </c>
      <c r="BF1550" s="188">
        <f>IF(N1550="snížená",J1550,0)</f>
        <v>0</v>
      </c>
      <c r="BG1550" s="188">
        <f>IF(N1550="zákl. přenesená",J1550,0)</f>
        <v>0</v>
      </c>
      <c r="BH1550" s="188">
        <f>IF(N1550="sníž. přenesená",J1550,0)</f>
        <v>0</v>
      </c>
      <c r="BI1550" s="188">
        <f>IF(N1550="nulová",J1550,0)</f>
        <v>0</v>
      </c>
      <c r="BJ1550" s="25" t="s">
        <v>82</v>
      </c>
      <c r="BK1550" s="188">
        <f>ROUND(I1550*H1550,2)</f>
        <v>0</v>
      </c>
      <c r="BL1550" s="25" t="s">
        <v>337</v>
      </c>
      <c r="BM1550" s="25" t="s">
        <v>1870</v>
      </c>
    </row>
    <row r="1551" spans="2:65" s="1" customFormat="1">
      <c r="B1551" s="176"/>
      <c r="C1551" s="177" t="s">
        <v>4260</v>
      </c>
      <c r="D1551" s="177" t="s">
        <v>287</v>
      </c>
      <c r="E1551" s="178" t="s">
        <v>4261</v>
      </c>
      <c r="F1551" s="179" t="s">
        <v>4262</v>
      </c>
      <c r="G1551" s="180" t="s">
        <v>400</v>
      </c>
      <c r="H1551" s="181">
        <v>1</v>
      </c>
      <c r="I1551" s="182"/>
      <c r="J1551" s="183">
        <f>ROUND(I1551*H1551,2)</f>
        <v>0</v>
      </c>
      <c r="K1551" s="403" t="s">
        <v>5584</v>
      </c>
      <c r="L1551" s="42"/>
      <c r="M1551" s="184" t="s">
        <v>5</v>
      </c>
      <c r="N1551" s="185" t="s">
        <v>45</v>
      </c>
      <c r="O1551" s="43"/>
      <c r="P1551" s="186">
        <f>O1551*H1551</f>
        <v>0</v>
      </c>
      <c r="Q1551" s="186">
        <v>0</v>
      </c>
      <c r="R1551" s="186">
        <f>Q1551*H1551</f>
        <v>0</v>
      </c>
      <c r="S1551" s="186">
        <v>0</v>
      </c>
      <c r="T1551" s="187">
        <f>S1551*H1551</f>
        <v>0</v>
      </c>
      <c r="AR1551" s="25" t="s">
        <v>337</v>
      </c>
      <c r="AT1551" s="25" t="s">
        <v>287</v>
      </c>
      <c r="AU1551" s="25" t="s">
        <v>84</v>
      </c>
      <c r="AY1551" s="25" t="s">
        <v>285</v>
      </c>
      <c r="BE1551" s="188">
        <f>IF(N1551="základní",J1551,0)</f>
        <v>0</v>
      </c>
      <c r="BF1551" s="188">
        <f>IF(N1551="snížená",J1551,0)</f>
        <v>0</v>
      </c>
      <c r="BG1551" s="188">
        <f>IF(N1551="zákl. přenesená",J1551,0)</f>
        <v>0</v>
      </c>
      <c r="BH1551" s="188">
        <f>IF(N1551="sníž. přenesená",J1551,0)</f>
        <v>0</v>
      </c>
      <c r="BI1551" s="188">
        <f>IF(N1551="nulová",J1551,0)</f>
        <v>0</v>
      </c>
      <c r="BJ1551" s="25" t="s">
        <v>82</v>
      </c>
      <c r="BK1551" s="188">
        <f>ROUND(I1551*H1551,2)</f>
        <v>0</v>
      </c>
      <c r="BL1551" s="25" t="s">
        <v>337</v>
      </c>
      <c r="BM1551" s="25" t="s">
        <v>1878</v>
      </c>
    </row>
    <row r="1552" spans="2:65" s="1" customFormat="1">
      <c r="B1552" s="176"/>
      <c r="C1552" s="177" t="s">
        <v>4263</v>
      </c>
      <c r="D1552" s="177" t="s">
        <v>287</v>
      </c>
      <c r="E1552" s="178" t="s">
        <v>4264</v>
      </c>
      <c r="F1552" s="179" t="s">
        <v>4265</v>
      </c>
      <c r="G1552" s="180" t="s">
        <v>328</v>
      </c>
      <c r="H1552" s="181">
        <v>12.18</v>
      </c>
      <c r="I1552" s="182"/>
      <c r="J1552" s="183">
        <f>ROUND(I1552*H1552,2)</f>
        <v>0</v>
      </c>
      <c r="K1552" s="403" t="s">
        <v>5584</v>
      </c>
      <c r="L1552" s="42"/>
      <c r="M1552" s="184" t="s">
        <v>5</v>
      </c>
      <c r="N1552" s="185" t="s">
        <v>45</v>
      </c>
      <c r="O1552" s="43"/>
      <c r="P1552" s="186">
        <f>O1552*H1552</f>
        <v>0</v>
      </c>
      <c r="Q1552" s="186">
        <v>0</v>
      </c>
      <c r="R1552" s="186">
        <f>Q1552*H1552</f>
        <v>0</v>
      </c>
      <c r="S1552" s="186">
        <v>0</v>
      </c>
      <c r="T1552" s="187">
        <f>S1552*H1552</f>
        <v>0</v>
      </c>
      <c r="AR1552" s="25" t="s">
        <v>337</v>
      </c>
      <c r="AT1552" s="25" t="s">
        <v>287</v>
      </c>
      <c r="AU1552" s="25" t="s">
        <v>84</v>
      </c>
      <c r="AY1552" s="25" t="s">
        <v>285</v>
      </c>
      <c r="BE1552" s="188">
        <f>IF(N1552="základní",J1552,0)</f>
        <v>0</v>
      </c>
      <c r="BF1552" s="188">
        <f>IF(N1552="snížená",J1552,0)</f>
        <v>0</v>
      </c>
      <c r="BG1552" s="188">
        <f>IF(N1552="zákl. přenesená",J1552,0)</f>
        <v>0</v>
      </c>
      <c r="BH1552" s="188">
        <f>IF(N1552="sníž. přenesená",J1552,0)</f>
        <v>0</v>
      </c>
      <c r="BI1552" s="188">
        <f>IF(N1552="nulová",J1552,0)</f>
        <v>0</v>
      </c>
      <c r="BJ1552" s="25" t="s">
        <v>82</v>
      </c>
      <c r="BK1552" s="188">
        <f>ROUND(I1552*H1552,2)</f>
        <v>0</v>
      </c>
      <c r="BL1552" s="25" t="s">
        <v>337</v>
      </c>
      <c r="BM1552" s="25" t="s">
        <v>1886</v>
      </c>
    </row>
    <row r="1553" spans="2:65" s="11" customFormat="1">
      <c r="B1553" s="189"/>
      <c r="D1553" s="215" t="s">
        <v>292</v>
      </c>
      <c r="E1553" s="216" t="s">
        <v>5</v>
      </c>
      <c r="F1553" s="217" t="s">
        <v>4266</v>
      </c>
      <c r="H1553" s="218">
        <v>12.18</v>
      </c>
      <c r="I1553" s="194"/>
      <c r="K1553" s="398"/>
      <c r="L1553" s="189"/>
      <c r="M1553" s="195"/>
      <c r="N1553" s="196"/>
      <c r="O1553" s="196"/>
      <c r="P1553" s="196"/>
      <c r="Q1553" s="196"/>
      <c r="R1553" s="196"/>
      <c r="S1553" s="196"/>
      <c r="T1553" s="197"/>
      <c r="AT1553" s="191" t="s">
        <v>292</v>
      </c>
      <c r="AU1553" s="191" t="s">
        <v>84</v>
      </c>
      <c r="AV1553" s="11" t="s">
        <v>84</v>
      </c>
      <c r="AW1553" s="11" t="s">
        <v>37</v>
      </c>
      <c r="AX1553" s="11" t="s">
        <v>82</v>
      </c>
      <c r="AY1553" s="191" t="s">
        <v>285</v>
      </c>
    </row>
    <row r="1554" spans="2:65" s="1" customFormat="1">
      <c r="B1554" s="176"/>
      <c r="C1554" s="177" t="s">
        <v>4267</v>
      </c>
      <c r="D1554" s="177" t="s">
        <v>287</v>
      </c>
      <c r="E1554" s="178" t="s">
        <v>4268</v>
      </c>
      <c r="F1554" s="179" t="s">
        <v>4269</v>
      </c>
      <c r="G1554" s="180" t="s">
        <v>494</v>
      </c>
      <c r="H1554" s="181">
        <v>1</v>
      </c>
      <c r="I1554" s="182"/>
      <c r="J1554" s="183">
        <f>ROUND(I1554*H1554,2)</f>
        <v>0</v>
      </c>
      <c r="K1554" s="403" t="s">
        <v>5584</v>
      </c>
      <c r="L1554" s="42"/>
      <c r="M1554" s="184" t="s">
        <v>5</v>
      </c>
      <c r="N1554" s="185" t="s">
        <v>45</v>
      </c>
      <c r="O1554" s="43"/>
      <c r="P1554" s="186">
        <f>O1554*H1554</f>
        <v>0</v>
      </c>
      <c r="Q1554" s="186">
        <v>0</v>
      </c>
      <c r="R1554" s="186">
        <f>Q1554*H1554</f>
        <v>0</v>
      </c>
      <c r="S1554" s="186">
        <v>0</v>
      </c>
      <c r="T1554" s="187">
        <f>S1554*H1554</f>
        <v>0</v>
      </c>
      <c r="AR1554" s="25" t="s">
        <v>337</v>
      </c>
      <c r="AT1554" s="25" t="s">
        <v>287</v>
      </c>
      <c r="AU1554" s="25" t="s">
        <v>84</v>
      </c>
      <c r="AY1554" s="25" t="s">
        <v>285</v>
      </c>
      <c r="BE1554" s="188">
        <f>IF(N1554="základní",J1554,0)</f>
        <v>0</v>
      </c>
      <c r="BF1554" s="188">
        <f>IF(N1554="snížená",J1554,0)</f>
        <v>0</v>
      </c>
      <c r="BG1554" s="188">
        <f>IF(N1554="zákl. přenesená",J1554,0)</f>
        <v>0</v>
      </c>
      <c r="BH1554" s="188">
        <f>IF(N1554="sníž. přenesená",J1554,0)</f>
        <v>0</v>
      </c>
      <c r="BI1554" s="188">
        <f>IF(N1554="nulová",J1554,0)</f>
        <v>0</v>
      </c>
      <c r="BJ1554" s="25" t="s">
        <v>82</v>
      </c>
      <c r="BK1554" s="188">
        <f>ROUND(I1554*H1554,2)</f>
        <v>0</v>
      </c>
      <c r="BL1554" s="25" t="s">
        <v>337</v>
      </c>
      <c r="BM1554" s="25" t="s">
        <v>1896</v>
      </c>
    </row>
    <row r="1555" spans="2:65" s="1" customFormat="1" ht="36">
      <c r="B1555" s="176"/>
      <c r="C1555" s="177" t="s">
        <v>4270</v>
      </c>
      <c r="D1555" s="177" t="s">
        <v>287</v>
      </c>
      <c r="E1555" s="178" t="s">
        <v>4271</v>
      </c>
      <c r="F1555" s="179" t="s">
        <v>4272</v>
      </c>
      <c r="G1555" s="180" t="s">
        <v>674</v>
      </c>
      <c r="H1555" s="181">
        <v>33.81</v>
      </c>
      <c r="I1555" s="182"/>
      <c r="J1555" s="183">
        <f>ROUND(I1555*H1555,2)</f>
        <v>0</v>
      </c>
      <c r="K1555" s="403" t="s">
        <v>5585</v>
      </c>
      <c r="L1555" s="42"/>
      <c r="M1555" s="184" t="s">
        <v>5</v>
      </c>
      <c r="N1555" s="185" t="s">
        <v>45</v>
      </c>
      <c r="O1555" s="43"/>
      <c r="P1555" s="186">
        <f>O1555*H1555</f>
        <v>0</v>
      </c>
      <c r="Q1555" s="186">
        <v>0</v>
      </c>
      <c r="R1555" s="186">
        <f>Q1555*H1555</f>
        <v>0</v>
      </c>
      <c r="S1555" s="186">
        <v>0</v>
      </c>
      <c r="T1555" s="187">
        <f>S1555*H1555</f>
        <v>0</v>
      </c>
      <c r="AR1555" s="25" t="s">
        <v>337</v>
      </c>
      <c r="AT1555" s="25" t="s">
        <v>287</v>
      </c>
      <c r="AU1555" s="25" t="s">
        <v>84</v>
      </c>
      <c r="AY1555" s="25" t="s">
        <v>285</v>
      </c>
      <c r="BE1555" s="188">
        <f>IF(N1555="základní",J1555,0)</f>
        <v>0</v>
      </c>
      <c r="BF1555" s="188">
        <f>IF(N1555="snížená",J1555,0)</f>
        <v>0</v>
      </c>
      <c r="BG1555" s="188">
        <f>IF(N1555="zákl. přenesená",J1555,0)</f>
        <v>0</v>
      </c>
      <c r="BH1555" s="188">
        <f>IF(N1555="sníž. přenesená",J1555,0)</f>
        <v>0</v>
      </c>
      <c r="BI1555" s="188">
        <f>IF(N1555="nulová",J1555,0)</f>
        <v>0</v>
      </c>
      <c r="BJ1555" s="25" t="s">
        <v>82</v>
      </c>
      <c r="BK1555" s="188">
        <f>ROUND(I1555*H1555,2)</f>
        <v>0</v>
      </c>
      <c r="BL1555" s="25" t="s">
        <v>337</v>
      </c>
      <c r="BM1555" s="25" t="s">
        <v>1904</v>
      </c>
    </row>
    <row r="1556" spans="2:65" s="10" customFormat="1" ht="14.4">
      <c r="B1556" s="162"/>
      <c r="D1556" s="173" t="s">
        <v>73</v>
      </c>
      <c r="E1556" s="174" t="s">
        <v>3537</v>
      </c>
      <c r="F1556" s="174" t="s">
        <v>4273</v>
      </c>
      <c r="I1556" s="165"/>
      <c r="J1556" s="175">
        <f>BK1556</f>
        <v>0</v>
      </c>
      <c r="K1556" s="401"/>
      <c r="L1556" s="162"/>
      <c r="M1556" s="167"/>
      <c r="N1556" s="168"/>
      <c r="O1556" s="168"/>
      <c r="P1556" s="169">
        <f>SUM(P1557:P1610)</f>
        <v>0</v>
      </c>
      <c r="Q1556" s="168"/>
      <c r="R1556" s="169">
        <f>SUM(R1557:R1610)</f>
        <v>0</v>
      </c>
      <c r="S1556" s="168"/>
      <c r="T1556" s="170">
        <f>SUM(T1557:T1610)</f>
        <v>0</v>
      </c>
      <c r="AR1556" s="163" t="s">
        <v>84</v>
      </c>
      <c r="AT1556" s="171" t="s">
        <v>73</v>
      </c>
      <c r="AU1556" s="171" t="s">
        <v>82</v>
      </c>
      <c r="AY1556" s="163" t="s">
        <v>285</v>
      </c>
      <c r="BK1556" s="172">
        <f>SUM(BK1557:BK1610)</f>
        <v>0</v>
      </c>
    </row>
    <row r="1557" spans="2:65" s="1" customFormat="1" ht="24">
      <c r="B1557" s="176"/>
      <c r="C1557" s="177" t="s">
        <v>4274</v>
      </c>
      <c r="D1557" s="177" t="s">
        <v>287</v>
      </c>
      <c r="E1557" s="178" t="s">
        <v>4275</v>
      </c>
      <c r="F1557" s="179" t="s">
        <v>4276</v>
      </c>
      <c r="G1557" s="180" t="s">
        <v>674</v>
      </c>
      <c r="H1557" s="181">
        <v>0.28999999999999998</v>
      </c>
      <c r="I1557" s="182"/>
      <c r="J1557" s="183">
        <f>ROUND(I1557*H1557,2)</f>
        <v>0</v>
      </c>
      <c r="K1557" s="403" t="s">
        <v>5585</v>
      </c>
      <c r="L1557" s="42"/>
      <c r="M1557" s="184" t="s">
        <v>5</v>
      </c>
      <c r="N1557" s="185" t="s">
        <v>45</v>
      </c>
      <c r="O1557" s="43"/>
      <c r="P1557" s="186">
        <f>O1557*H1557</f>
        <v>0</v>
      </c>
      <c r="Q1557" s="186">
        <v>0</v>
      </c>
      <c r="R1557" s="186">
        <f>Q1557*H1557</f>
        <v>0</v>
      </c>
      <c r="S1557" s="186">
        <v>0</v>
      </c>
      <c r="T1557" s="187">
        <f>S1557*H1557</f>
        <v>0</v>
      </c>
      <c r="AR1557" s="25" t="s">
        <v>337</v>
      </c>
      <c r="AT1557" s="25" t="s">
        <v>287</v>
      </c>
      <c r="AU1557" s="25" t="s">
        <v>84</v>
      </c>
      <c r="AY1557" s="25" t="s">
        <v>285</v>
      </c>
      <c r="BE1557" s="188">
        <f>IF(N1557="základní",J1557,0)</f>
        <v>0</v>
      </c>
      <c r="BF1557" s="188">
        <f>IF(N1557="snížená",J1557,0)</f>
        <v>0</v>
      </c>
      <c r="BG1557" s="188">
        <f>IF(N1557="zákl. přenesená",J1557,0)</f>
        <v>0</v>
      </c>
      <c r="BH1557" s="188">
        <f>IF(N1557="sníž. přenesená",J1557,0)</f>
        <v>0</v>
      </c>
      <c r="BI1557" s="188">
        <f>IF(N1557="nulová",J1557,0)</f>
        <v>0</v>
      </c>
      <c r="BJ1557" s="25" t="s">
        <v>82</v>
      </c>
      <c r="BK1557" s="188">
        <f>ROUND(I1557*H1557,2)</f>
        <v>0</v>
      </c>
      <c r="BL1557" s="25" t="s">
        <v>337</v>
      </c>
      <c r="BM1557" s="25" t="s">
        <v>1912</v>
      </c>
    </row>
    <row r="1558" spans="2:65" s="11" customFormat="1">
      <c r="B1558" s="189"/>
      <c r="D1558" s="215" t="s">
        <v>292</v>
      </c>
      <c r="E1558" s="216" t="s">
        <v>5</v>
      </c>
      <c r="F1558" s="217" t="s">
        <v>4277</v>
      </c>
      <c r="H1558" s="218">
        <v>0.28999999999999998</v>
      </c>
      <c r="I1558" s="194"/>
      <c r="K1558" s="398"/>
      <c r="L1558" s="189"/>
      <c r="M1558" s="195"/>
      <c r="N1558" s="196"/>
      <c r="O1558" s="196"/>
      <c r="P1558" s="196"/>
      <c r="Q1558" s="196"/>
      <c r="R1558" s="196"/>
      <c r="S1558" s="196"/>
      <c r="T1558" s="197"/>
      <c r="AT1558" s="191" t="s">
        <v>292</v>
      </c>
      <c r="AU1558" s="191" t="s">
        <v>84</v>
      </c>
      <c r="AV1558" s="11" t="s">
        <v>84</v>
      </c>
      <c r="AW1558" s="11" t="s">
        <v>37</v>
      </c>
      <c r="AX1558" s="11" t="s">
        <v>82</v>
      </c>
      <c r="AY1558" s="191" t="s">
        <v>285</v>
      </c>
    </row>
    <row r="1559" spans="2:65" s="1" customFormat="1">
      <c r="B1559" s="176"/>
      <c r="C1559" s="177" t="s">
        <v>4278</v>
      </c>
      <c r="D1559" s="177" t="s">
        <v>287</v>
      </c>
      <c r="E1559" s="178" t="s">
        <v>4279</v>
      </c>
      <c r="F1559" s="179" t="s">
        <v>4280</v>
      </c>
      <c r="G1559" s="180" t="s">
        <v>494</v>
      </c>
      <c r="H1559" s="181">
        <v>8</v>
      </c>
      <c r="I1559" s="182"/>
      <c r="J1559" s="183">
        <f>ROUND(I1559*H1559,2)</f>
        <v>0</v>
      </c>
      <c r="K1559" s="403" t="s">
        <v>5584</v>
      </c>
      <c r="L1559" s="42"/>
      <c r="M1559" s="184" t="s">
        <v>5</v>
      </c>
      <c r="N1559" s="185" t="s">
        <v>45</v>
      </c>
      <c r="O1559" s="43"/>
      <c r="P1559" s="186">
        <f>O1559*H1559</f>
        <v>0</v>
      </c>
      <c r="Q1559" s="186">
        <v>0</v>
      </c>
      <c r="R1559" s="186">
        <f>Q1559*H1559</f>
        <v>0</v>
      </c>
      <c r="S1559" s="186">
        <v>0</v>
      </c>
      <c r="T1559" s="187">
        <f>S1559*H1559</f>
        <v>0</v>
      </c>
      <c r="AR1559" s="25" t="s">
        <v>337</v>
      </c>
      <c r="AT1559" s="25" t="s">
        <v>287</v>
      </c>
      <c r="AU1559" s="25" t="s">
        <v>84</v>
      </c>
      <c r="AY1559" s="25" t="s">
        <v>285</v>
      </c>
      <c r="BE1559" s="188">
        <f>IF(N1559="základní",J1559,0)</f>
        <v>0</v>
      </c>
      <c r="BF1559" s="188">
        <f>IF(N1559="snížená",J1559,0)</f>
        <v>0</v>
      </c>
      <c r="BG1559" s="188">
        <f>IF(N1559="zákl. přenesená",J1559,0)</f>
        <v>0</v>
      </c>
      <c r="BH1559" s="188">
        <f>IF(N1559="sníž. přenesená",J1559,0)</f>
        <v>0</v>
      </c>
      <c r="BI1559" s="188">
        <f>IF(N1559="nulová",J1559,0)</f>
        <v>0</v>
      </c>
      <c r="BJ1559" s="25" t="s">
        <v>82</v>
      </c>
      <c r="BK1559" s="188">
        <f>ROUND(I1559*H1559,2)</f>
        <v>0</v>
      </c>
      <c r="BL1559" s="25" t="s">
        <v>337</v>
      </c>
      <c r="BM1559" s="25" t="s">
        <v>1920</v>
      </c>
    </row>
    <row r="1560" spans="2:65" s="1" customFormat="1" ht="24">
      <c r="B1560" s="176"/>
      <c r="C1560" s="177" t="s">
        <v>4281</v>
      </c>
      <c r="D1560" s="177" t="s">
        <v>287</v>
      </c>
      <c r="E1560" s="178" t="s">
        <v>4282</v>
      </c>
      <c r="F1560" s="179" t="s">
        <v>4283</v>
      </c>
      <c r="G1560" s="180" t="s">
        <v>1061</v>
      </c>
      <c r="H1560" s="181">
        <v>1</v>
      </c>
      <c r="I1560" s="182"/>
      <c r="J1560" s="183">
        <f>ROUND(I1560*H1560,2)</f>
        <v>0</v>
      </c>
      <c r="K1560" s="403" t="s">
        <v>5584</v>
      </c>
      <c r="L1560" s="42"/>
      <c r="M1560" s="184" t="s">
        <v>5</v>
      </c>
      <c r="N1560" s="185" t="s">
        <v>45</v>
      </c>
      <c r="O1560" s="43"/>
      <c r="P1560" s="186">
        <f>O1560*H1560</f>
        <v>0</v>
      </c>
      <c r="Q1560" s="186">
        <v>0</v>
      </c>
      <c r="R1560" s="186">
        <f>Q1560*H1560</f>
        <v>0</v>
      </c>
      <c r="S1560" s="186">
        <v>0</v>
      </c>
      <c r="T1560" s="187">
        <f>S1560*H1560</f>
        <v>0</v>
      </c>
      <c r="AR1560" s="25" t="s">
        <v>337</v>
      </c>
      <c r="AT1560" s="25" t="s">
        <v>287</v>
      </c>
      <c r="AU1560" s="25" t="s">
        <v>84</v>
      </c>
      <c r="AY1560" s="25" t="s">
        <v>285</v>
      </c>
      <c r="BE1560" s="188">
        <f>IF(N1560="základní",J1560,0)</f>
        <v>0</v>
      </c>
      <c r="BF1560" s="188">
        <f>IF(N1560="snížená",J1560,0)</f>
        <v>0</v>
      </c>
      <c r="BG1560" s="188">
        <f>IF(N1560="zákl. přenesená",J1560,0)</f>
        <v>0</v>
      </c>
      <c r="BH1560" s="188">
        <f>IF(N1560="sníž. přenesená",J1560,0)</f>
        <v>0</v>
      </c>
      <c r="BI1560" s="188">
        <f>IF(N1560="nulová",J1560,0)</f>
        <v>0</v>
      </c>
      <c r="BJ1560" s="25" t="s">
        <v>82</v>
      </c>
      <c r="BK1560" s="188">
        <f>ROUND(I1560*H1560,2)</f>
        <v>0</v>
      </c>
      <c r="BL1560" s="25" t="s">
        <v>337</v>
      </c>
      <c r="BM1560" s="25" t="s">
        <v>1928</v>
      </c>
    </row>
    <row r="1561" spans="2:65" s="1" customFormat="1">
      <c r="B1561" s="176"/>
      <c r="C1561" s="177" t="s">
        <v>4284</v>
      </c>
      <c r="D1561" s="177" t="s">
        <v>287</v>
      </c>
      <c r="E1561" s="178" t="s">
        <v>4285</v>
      </c>
      <c r="F1561" s="179" t="s">
        <v>4286</v>
      </c>
      <c r="G1561" s="180" t="s">
        <v>674</v>
      </c>
      <c r="H1561" s="181">
        <v>0.157</v>
      </c>
      <c r="I1561" s="182"/>
      <c r="J1561" s="183">
        <f>ROUND(I1561*H1561,2)</f>
        <v>0</v>
      </c>
      <c r="K1561" s="403" t="s">
        <v>5584</v>
      </c>
      <c r="L1561" s="42"/>
      <c r="M1561" s="184" t="s">
        <v>5</v>
      </c>
      <c r="N1561" s="185" t="s">
        <v>45</v>
      </c>
      <c r="O1561" s="43"/>
      <c r="P1561" s="186">
        <f>O1561*H1561</f>
        <v>0</v>
      </c>
      <c r="Q1561" s="186">
        <v>0</v>
      </c>
      <c r="R1561" s="186">
        <f>Q1561*H1561</f>
        <v>0</v>
      </c>
      <c r="S1561" s="186">
        <v>0</v>
      </c>
      <c r="T1561" s="187">
        <f>S1561*H1561</f>
        <v>0</v>
      </c>
      <c r="AR1561" s="25" t="s">
        <v>337</v>
      </c>
      <c r="AT1561" s="25" t="s">
        <v>287</v>
      </c>
      <c r="AU1561" s="25" t="s">
        <v>84</v>
      </c>
      <c r="AY1561" s="25" t="s">
        <v>285</v>
      </c>
      <c r="BE1561" s="188">
        <f>IF(N1561="základní",J1561,0)</f>
        <v>0</v>
      </c>
      <c r="BF1561" s="188">
        <f>IF(N1561="snížená",J1561,0)</f>
        <v>0</v>
      </c>
      <c r="BG1561" s="188">
        <f>IF(N1561="zákl. přenesená",J1561,0)</f>
        <v>0</v>
      </c>
      <c r="BH1561" s="188">
        <f>IF(N1561="sníž. přenesená",J1561,0)</f>
        <v>0</v>
      </c>
      <c r="BI1561" s="188">
        <f>IF(N1561="nulová",J1561,0)</f>
        <v>0</v>
      </c>
      <c r="BJ1561" s="25" t="s">
        <v>82</v>
      </c>
      <c r="BK1561" s="188">
        <f>ROUND(I1561*H1561,2)</f>
        <v>0</v>
      </c>
      <c r="BL1561" s="25" t="s">
        <v>337</v>
      </c>
      <c r="BM1561" s="25" t="s">
        <v>1936</v>
      </c>
    </row>
    <row r="1562" spans="2:65" s="11" customFormat="1">
      <c r="B1562" s="189"/>
      <c r="D1562" s="215" t="s">
        <v>292</v>
      </c>
      <c r="E1562" s="216" t="s">
        <v>5</v>
      </c>
      <c r="F1562" s="217" t="s">
        <v>4287</v>
      </c>
      <c r="H1562" s="218">
        <v>0.157</v>
      </c>
      <c r="I1562" s="194"/>
      <c r="K1562" s="398"/>
      <c r="L1562" s="189"/>
      <c r="M1562" s="195"/>
      <c r="N1562" s="196"/>
      <c r="O1562" s="196"/>
      <c r="P1562" s="196"/>
      <c r="Q1562" s="196"/>
      <c r="R1562" s="196"/>
      <c r="S1562" s="196"/>
      <c r="T1562" s="197"/>
      <c r="AT1562" s="191" t="s">
        <v>292</v>
      </c>
      <c r="AU1562" s="191" t="s">
        <v>84</v>
      </c>
      <c r="AV1562" s="11" t="s">
        <v>84</v>
      </c>
      <c r="AW1562" s="11" t="s">
        <v>37</v>
      </c>
      <c r="AX1562" s="11" t="s">
        <v>82</v>
      </c>
      <c r="AY1562" s="191" t="s">
        <v>285</v>
      </c>
    </row>
    <row r="1563" spans="2:65" s="1" customFormat="1">
      <c r="B1563" s="176"/>
      <c r="C1563" s="177" t="s">
        <v>4288</v>
      </c>
      <c r="D1563" s="177" t="s">
        <v>287</v>
      </c>
      <c r="E1563" s="178" t="s">
        <v>4289</v>
      </c>
      <c r="F1563" s="179" t="s">
        <v>4290</v>
      </c>
      <c r="G1563" s="180" t="s">
        <v>494</v>
      </c>
      <c r="H1563" s="181">
        <v>4</v>
      </c>
      <c r="I1563" s="182"/>
      <c r="J1563" s="183">
        <f>ROUND(I1563*H1563,2)</f>
        <v>0</v>
      </c>
      <c r="K1563" s="403" t="s">
        <v>5584</v>
      </c>
      <c r="L1563" s="42"/>
      <c r="M1563" s="184" t="s">
        <v>5</v>
      </c>
      <c r="N1563" s="185" t="s">
        <v>45</v>
      </c>
      <c r="O1563" s="43"/>
      <c r="P1563" s="186">
        <f>O1563*H1563</f>
        <v>0</v>
      </c>
      <c r="Q1563" s="186">
        <v>0</v>
      </c>
      <c r="R1563" s="186">
        <f>Q1563*H1563</f>
        <v>0</v>
      </c>
      <c r="S1563" s="186">
        <v>0</v>
      </c>
      <c r="T1563" s="187">
        <f>S1563*H1563</f>
        <v>0</v>
      </c>
      <c r="AR1563" s="25" t="s">
        <v>337</v>
      </c>
      <c r="AT1563" s="25" t="s">
        <v>287</v>
      </c>
      <c r="AU1563" s="25" t="s">
        <v>84</v>
      </c>
      <c r="AY1563" s="25" t="s">
        <v>285</v>
      </c>
      <c r="BE1563" s="188">
        <f>IF(N1563="základní",J1563,0)</f>
        <v>0</v>
      </c>
      <c r="BF1563" s="188">
        <f>IF(N1563="snížená",J1563,0)</f>
        <v>0</v>
      </c>
      <c r="BG1563" s="188">
        <f>IF(N1563="zákl. přenesená",J1563,0)</f>
        <v>0</v>
      </c>
      <c r="BH1563" s="188">
        <f>IF(N1563="sníž. přenesená",J1563,0)</f>
        <v>0</v>
      </c>
      <c r="BI1563" s="188">
        <f>IF(N1563="nulová",J1563,0)</f>
        <v>0</v>
      </c>
      <c r="BJ1563" s="25" t="s">
        <v>82</v>
      </c>
      <c r="BK1563" s="188">
        <f>ROUND(I1563*H1563,2)</f>
        <v>0</v>
      </c>
      <c r="BL1563" s="25" t="s">
        <v>337</v>
      </c>
      <c r="BM1563" s="25" t="s">
        <v>1944</v>
      </c>
    </row>
    <row r="1564" spans="2:65" s="1" customFormat="1">
      <c r="B1564" s="176"/>
      <c r="C1564" s="177" t="s">
        <v>4291</v>
      </c>
      <c r="D1564" s="177" t="s">
        <v>287</v>
      </c>
      <c r="E1564" s="178" t="s">
        <v>4292</v>
      </c>
      <c r="F1564" s="179" t="s">
        <v>4293</v>
      </c>
      <c r="G1564" s="180" t="s">
        <v>494</v>
      </c>
      <c r="H1564" s="181">
        <v>30</v>
      </c>
      <c r="I1564" s="182"/>
      <c r="J1564" s="183">
        <f>ROUND(I1564*H1564,2)</f>
        <v>0</v>
      </c>
      <c r="K1564" s="403" t="s">
        <v>5584</v>
      </c>
      <c r="L1564" s="42"/>
      <c r="M1564" s="184" t="s">
        <v>5</v>
      </c>
      <c r="N1564" s="185" t="s">
        <v>45</v>
      </c>
      <c r="O1564" s="43"/>
      <c r="P1564" s="186">
        <f>O1564*H1564</f>
        <v>0</v>
      </c>
      <c r="Q1564" s="186">
        <v>0</v>
      </c>
      <c r="R1564" s="186">
        <f>Q1564*H1564</f>
        <v>0</v>
      </c>
      <c r="S1564" s="186">
        <v>0</v>
      </c>
      <c r="T1564" s="187">
        <f>S1564*H1564</f>
        <v>0</v>
      </c>
      <c r="AR1564" s="25" t="s">
        <v>337</v>
      </c>
      <c r="AT1564" s="25" t="s">
        <v>287</v>
      </c>
      <c r="AU1564" s="25" t="s">
        <v>84</v>
      </c>
      <c r="AY1564" s="25" t="s">
        <v>285</v>
      </c>
      <c r="BE1564" s="188">
        <f>IF(N1564="základní",J1564,0)</f>
        <v>0</v>
      </c>
      <c r="BF1564" s="188">
        <f>IF(N1564="snížená",J1564,0)</f>
        <v>0</v>
      </c>
      <c r="BG1564" s="188">
        <f>IF(N1564="zákl. přenesená",J1564,0)</f>
        <v>0</v>
      </c>
      <c r="BH1564" s="188">
        <f>IF(N1564="sníž. přenesená",J1564,0)</f>
        <v>0</v>
      </c>
      <c r="BI1564" s="188">
        <f>IF(N1564="nulová",J1564,0)</f>
        <v>0</v>
      </c>
      <c r="BJ1564" s="25" t="s">
        <v>82</v>
      </c>
      <c r="BK1564" s="188">
        <f>ROUND(I1564*H1564,2)</f>
        <v>0</v>
      </c>
      <c r="BL1564" s="25" t="s">
        <v>337</v>
      </c>
      <c r="BM1564" s="25" t="s">
        <v>1952</v>
      </c>
    </row>
    <row r="1565" spans="2:65" s="1" customFormat="1" ht="24">
      <c r="B1565" s="176"/>
      <c r="C1565" s="177" t="s">
        <v>4294</v>
      </c>
      <c r="D1565" s="177" t="s">
        <v>287</v>
      </c>
      <c r="E1565" s="178" t="s">
        <v>4295</v>
      </c>
      <c r="F1565" s="179" t="s">
        <v>4296</v>
      </c>
      <c r="G1565" s="180" t="s">
        <v>318</v>
      </c>
      <c r="H1565" s="181">
        <v>228</v>
      </c>
      <c r="I1565" s="182"/>
      <c r="J1565" s="183">
        <f>ROUND(I1565*H1565,2)</f>
        <v>0</v>
      </c>
      <c r="K1565" s="403" t="s">
        <v>5584</v>
      </c>
      <c r="L1565" s="42"/>
      <c r="M1565" s="184" t="s">
        <v>5</v>
      </c>
      <c r="N1565" s="185" t="s">
        <v>45</v>
      </c>
      <c r="O1565" s="43"/>
      <c r="P1565" s="186">
        <f>O1565*H1565</f>
        <v>0</v>
      </c>
      <c r="Q1565" s="186">
        <v>0</v>
      </c>
      <c r="R1565" s="186">
        <f>Q1565*H1565</f>
        <v>0</v>
      </c>
      <c r="S1565" s="186">
        <v>0</v>
      </c>
      <c r="T1565" s="187">
        <f>S1565*H1565</f>
        <v>0</v>
      </c>
      <c r="AR1565" s="25" t="s">
        <v>337</v>
      </c>
      <c r="AT1565" s="25" t="s">
        <v>287</v>
      </c>
      <c r="AU1565" s="25" t="s">
        <v>84</v>
      </c>
      <c r="AY1565" s="25" t="s">
        <v>285</v>
      </c>
      <c r="BE1565" s="188">
        <f>IF(N1565="základní",J1565,0)</f>
        <v>0</v>
      </c>
      <c r="BF1565" s="188">
        <f>IF(N1565="snížená",J1565,0)</f>
        <v>0</v>
      </c>
      <c r="BG1565" s="188">
        <f>IF(N1565="zákl. přenesená",J1565,0)</f>
        <v>0</v>
      </c>
      <c r="BH1565" s="188">
        <f>IF(N1565="sníž. přenesená",J1565,0)</f>
        <v>0</v>
      </c>
      <c r="BI1565" s="188">
        <f>IF(N1565="nulová",J1565,0)</f>
        <v>0</v>
      </c>
      <c r="BJ1565" s="25" t="s">
        <v>82</v>
      </c>
      <c r="BK1565" s="188">
        <f>ROUND(I1565*H1565,2)</f>
        <v>0</v>
      </c>
      <c r="BL1565" s="25" t="s">
        <v>337</v>
      </c>
      <c r="BM1565" s="25" t="s">
        <v>1960</v>
      </c>
    </row>
    <row r="1566" spans="2:65" s="11" customFormat="1">
      <c r="B1566" s="189"/>
      <c r="D1566" s="215" t="s">
        <v>292</v>
      </c>
      <c r="E1566" s="216" t="s">
        <v>5</v>
      </c>
      <c r="F1566" s="217" t="s">
        <v>4297</v>
      </c>
      <c r="H1566" s="218">
        <v>228</v>
      </c>
      <c r="I1566" s="194"/>
      <c r="K1566" s="398"/>
      <c r="L1566" s="189"/>
      <c r="M1566" s="195"/>
      <c r="N1566" s="196"/>
      <c r="O1566" s="196"/>
      <c r="P1566" s="196"/>
      <c r="Q1566" s="196"/>
      <c r="R1566" s="196"/>
      <c r="S1566" s="196"/>
      <c r="T1566" s="197"/>
      <c r="AT1566" s="191" t="s">
        <v>292</v>
      </c>
      <c r="AU1566" s="191" t="s">
        <v>84</v>
      </c>
      <c r="AV1566" s="11" t="s">
        <v>84</v>
      </c>
      <c r="AW1566" s="11" t="s">
        <v>37</v>
      </c>
      <c r="AX1566" s="11" t="s">
        <v>82</v>
      </c>
      <c r="AY1566" s="191" t="s">
        <v>285</v>
      </c>
    </row>
    <row r="1567" spans="2:65" s="1" customFormat="1">
      <c r="B1567" s="176"/>
      <c r="C1567" s="177" t="s">
        <v>4298</v>
      </c>
      <c r="D1567" s="177" t="s">
        <v>287</v>
      </c>
      <c r="E1567" s="178" t="s">
        <v>4299</v>
      </c>
      <c r="F1567" s="179" t="s">
        <v>4300</v>
      </c>
      <c r="G1567" s="180" t="s">
        <v>494</v>
      </c>
      <c r="H1567" s="181">
        <v>150</v>
      </c>
      <c r="I1567" s="182"/>
      <c r="J1567" s="183">
        <f>ROUND(I1567*H1567,2)</f>
        <v>0</v>
      </c>
      <c r="K1567" s="403" t="s">
        <v>5584</v>
      </c>
      <c r="L1567" s="42"/>
      <c r="M1567" s="184" t="s">
        <v>5</v>
      </c>
      <c r="N1567" s="185" t="s">
        <v>45</v>
      </c>
      <c r="O1567" s="43"/>
      <c r="P1567" s="186">
        <f>O1567*H1567</f>
        <v>0</v>
      </c>
      <c r="Q1567" s="186">
        <v>0</v>
      </c>
      <c r="R1567" s="186">
        <f>Q1567*H1567</f>
        <v>0</v>
      </c>
      <c r="S1567" s="186">
        <v>0</v>
      </c>
      <c r="T1567" s="187">
        <f>S1567*H1567</f>
        <v>0</v>
      </c>
      <c r="AR1567" s="25" t="s">
        <v>337</v>
      </c>
      <c r="AT1567" s="25" t="s">
        <v>287</v>
      </c>
      <c r="AU1567" s="25" t="s">
        <v>84</v>
      </c>
      <c r="AY1567" s="25" t="s">
        <v>285</v>
      </c>
      <c r="BE1567" s="188">
        <f>IF(N1567="základní",J1567,0)</f>
        <v>0</v>
      </c>
      <c r="BF1567" s="188">
        <f>IF(N1567="snížená",J1567,0)</f>
        <v>0</v>
      </c>
      <c r="BG1567" s="188">
        <f>IF(N1567="zákl. přenesená",J1567,0)</f>
        <v>0</v>
      </c>
      <c r="BH1567" s="188">
        <f>IF(N1567="sníž. přenesená",J1567,0)</f>
        <v>0</v>
      </c>
      <c r="BI1567" s="188">
        <f>IF(N1567="nulová",J1567,0)</f>
        <v>0</v>
      </c>
      <c r="BJ1567" s="25" t="s">
        <v>82</v>
      </c>
      <c r="BK1567" s="188">
        <f>ROUND(I1567*H1567,2)</f>
        <v>0</v>
      </c>
      <c r="BL1567" s="25" t="s">
        <v>337</v>
      </c>
      <c r="BM1567" s="25" t="s">
        <v>1968</v>
      </c>
    </row>
    <row r="1568" spans="2:65" s="11" customFormat="1">
      <c r="B1568" s="189"/>
      <c r="D1568" s="215" t="s">
        <v>292</v>
      </c>
      <c r="E1568" s="216" t="s">
        <v>5</v>
      </c>
      <c r="F1568" s="217" t="s">
        <v>4301</v>
      </c>
      <c r="H1568" s="218">
        <v>150</v>
      </c>
      <c r="I1568" s="194"/>
      <c r="K1568" s="398"/>
      <c r="L1568" s="189"/>
      <c r="M1568" s="195"/>
      <c r="N1568" s="196"/>
      <c r="O1568" s="196"/>
      <c r="P1568" s="196"/>
      <c r="Q1568" s="196"/>
      <c r="R1568" s="196"/>
      <c r="S1568" s="196"/>
      <c r="T1568" s="197"/>
      <c r="AT1568" s="191" t="s">
        <v>292</v>
      </c>
      <c r="AU1568" s="191" t="s">
        <v>84</v>
      </c>
      <c r="AV1568" s="11" t="s">
        <v>84</v>
      </c>
      <c r="AW1568" s="11" t="s">
        <v>37</v>
      </c>
      <c r="AX1568" s="11" t="s">
        <v>82</v>
      </c>
      <c r="AY1568" s="191" t="s">
        <v>285</v>
      </c>
    </row>
    <row r="1569" spans="2:65" s="1" customFormat="1">
      <c r="B1569" s="176"/>
      <c r="C1569" s="177" t="s">
        <v>4302</v>
      </c>
      <c r="D1569" s="177" t="s">
        <v>287</v>
      </c>
      <c r="E1569" s="178" t="s">
        <v>4303</v>
      </c>
      <c r="F1569" s="179" t="s">
        <v>4304</v>
      </c>
      <c r="G1569" s="180" t="s">
        <v>494</v>
      </c>
      <c r="H1569" s="181">
        <v>12</v>
      </c>
      <c r="I1569" s="182"/>
      <c r="J1569" s="183">
        <f>ROUND(I1569*H1569,2)</f>
        <v>0</v>
      </c>
      <c r="K1569" s="403" t="s">
        <v>5584</v>
      </c>
      <c r="L1569" s="42"/>
      <c r="M1569" s="184" t="s">
        <v>5</v>
      </c>
      <c r="N1569" s="185" t="s">
        <v>45</v>
      </c>
      <c r="O1569" s="43"/>
      <c r="P1569" s="186">
        <f>O1569*H1569</f>
        <v>0</v>
      </c>
      <c r="Q1569" s="186">
        <v>0</v>
      </c>
      <c r="R1569" s="186">
        <f>Q1569*H1569</f>
        <v>0</v>
      </c>
      <c r="S1569" s="186">
        <v>0</v>
      </c>
      <c r="T1569" s="187">
        <f>S1569*H1569</f>
        <v>0</v>
      </c>
      <c r="AR1569" s="25" t="s">
        <v>337</v>
      </c>
      <c r="AT1569" s="25" t="s">
        <v>287</v>
      </c>
      <c r="AU1569" s="25" t="s">
        <v>84</v>
      </c>
      <c r="AY1569" s="25" t="s">
        <v>285</v>
      </c>
      <c r="BE1569" s="188">
        <f>IF(N1569="základní",J1569,0)</f>
        <v>0</v>
      </c>
      <c r="BF1569" s="188">
        <f>IF(N1569="snížená",J1569,0)</f>
        <v>0</v>
      </c>
      <c r="BG1569" s="188">
        <f>IF(N1569="zákl. přenesená",J1569,0)</f>
        <v>0</v>
      </c>
      <c r="BH1569" s="188">
        <f>IF(N1569="sníž. přenesená",J1569,0)</f>
        <v>0</v>
      </c>
      <c r="BI1569" s="188">
        <f>IF(N1569="nulová",J1569,0)</f>
        <v>0</v>
      </c>
      <c r="BJ1569" s="25" t="s">
        <v>82</v>
      </c>
      <c r="BK1569" s="188">
        <f>ROUND(I1569*H1569,2)</f>
        <v>0</v>
      </c>
      <c r="BL1569" s="25" t="s">
        <v>337</v>
      </c>
      <c r="BM1569" s="25" t="s">
        <v>1976</v>
      </c>
    </row>
    <row r="1570" spans="2:65" s="11" customFormat="1">
      <c r="B1570" s="189"/>
      <c r="D1570" s="215" t="s">
        <v>292</v>
      </c>
      <c r="E1570" s="216" t="s">
        <v>5</v>
      </c>
      <c r="F1570" s="217" t="s">
        <v>329</v>
      </c>
      <c r="H1570" s="218">
        <v>12</v>
      </c>
      <c r="I1570" s="194"/>
      <c r="K1570" s="398"/>
      <c r="L1570" s="189"/>
      <c r="M1570" s="195"/>
      <c r="N1570" s="196"/>
      <c r="O1570" s="196"/>
      <c r="P1570" s="196"/>
      <c r="Q1570" s="196"/>
      <c r="R1570" s="196"/>
      <c r="S1570" s="196"/>
      <c r="T1570" s="197"/>
      <c r="AT1570" s="191" t="s">
        <v>292</v>
      </c>
      <c r="AU1570" s="191" t="s">
        <v>84</v>
      </c>
      <c r="AV1570" s="11" t="s">
        <v>84</v>
      </c>
      <c r="AW1570" s="11" t="s">
        <v>37</v>
      </c>
      <c r="AX1570" s="11" t="s">
        <v>82</v>
      </c>
      <c r="AY1570" s="191" t="s">
        <v>285</v>
      </c>
    </row>
    <row r="1571" spans="2:65" s="1" customFormat="1">
      <c r="B1571" s="176"/>
      <c r="C1571" s="177" t="s">
        <v>4305</v>
      </c>
      <c r="D1571" s="177" t="s">
        <v>287</v>
      </c>
      <c r="E1571" s="178" t="s">
        <v>4306</v>
      </c>
      <c r="F1571" s="179" t="s">
        <v>4307</v>
      </c>
      <c r="G1571" s="180" t="s">
        <v>494</v>
      </c>
      <c r="H1571" s="181">
        <v>24</v>
      </c>
      <c r="I1571" s="182"/>
      <c r="J1571" s="183">
        <f>ROUND(I1571*H1571,2)</f>
        <v>0</v>
      </c>
      <c r="K1571" s="403" t="s">
        <v>5584</v>
      </c>
      <c r="L1571" s="42"/>
      <c r="M1571" s="184" t="s">
        <v>5</v>
      </c>
      <c r="N1571" s="185" t="s">
        <v>45</v>
      </c>
      <c r="O1571" s="43"/>
      <c r="P1571" s="186">
        <f>O1571*H1571</f>
        <v>0</v>
      </c>
      <c r="Q1571" s="186">
        <v>0</v>
      </c>
      <c r="R1571" s="186">
        <f>Q1571*H1571</f>
        <v>0</v>
      </c>
      <c r="S1571" s="186">
        <v>0</v>
      </c>
      <c r="T1571" s="187">
        <f>S1571*H1571</f>
        <v>0</v>
      </c>
      <c r="AR1571" s="25" t="s">
        <v>337</v>
      </c>
      <c r="AT1571" s="25" t="s">
        <v>287</v>
      </c>
      <c r="AU1571" s="25" t="s">
        <v>84</v>
      </c>
      <c r="AY1571" s="25" t="s">
        <v>285</v>
      </c>
      <c r="BE1571" s="188">
        <f>IF(N1571="základní",J1571,0)</f>
        <v>0</v>
      </c>
      <c r="BF1571" s="188">
        <f>IF(N1571="snížená",J1571,0)</f>
        <v>0</v>
      </c>
      <c r="BG1571" s="188">
        <f>IF(N1571="zákl. přenesená",J1571,0)</f>
        <v>0</v>
      </c>
      <c r="BH1571" s="188">
        <f>IF(N1571="sníž. přenesená",J1571,0)</f>
        <v>0</v>
      </c>
      <c r="BI1571" s="188">
        <f>IF(N1571="nulová",J1571,0)</f>
        <v>0</v>
      </c>
      <c r="BJ1571" s="25" t="s">
        <v>82</v>
      </c>
      <c r="BK1571" s="188">
        <f>ROUND(I1571*H1571,2)</f>
        <v>0</v>
      </c>
      <c r="BL1571" s="25" t="s">
        <v>337</v>
      </c>
      <c r="BM1571" s="25" t="s">
        <v>1984</v>
      </c>
    </row>
    <row r="1572" spans="2:65" s="11" customFormat="1">
      <c r="B1572" s="189"/>
      <c r="D1572" s="215" t="s">
        <v>292</v>
      </c>
      <c r="E1572" s="216" t="s">
        <v>5</v>
      </c>
      <c r="F1572" s="217" t="s">
        <v>4308</v>
      </c>
      <c r="H1572" s="218">
        <v>24</v>
      </c>
      <c r="I1572" s="194"/>
      <c r="K1572" s="398"/>
      <c r="L1572" s="189"/>
      <c r="M1572" s="195"/>
      <c r="N1572" s="196"/>
      <c r="O1572" s="196"/>
      <c r="P1572" s="196"/>
      <c r="Q1572" s="196"/>
      <c r="R1572" s="196"/>
      <c r="S1572" s="196"/>
      <c r="T1572" s="197"/>
      <c r="AT1572" s="191" t="s">
        <v>292</v>
      </c>
      <c r="AU1572" s="191" t="s">
        <v>84</v>
      </c>
      <c r="AV1572" s="11" t="s">
        <v>84</v>
      </c>
      <c r="AW1572" s="11" t="s">
        <v>37</v>
      </c>
      <c r="AX1572" s="11" t="s">
        <v>82</v>
      </c>
      <c r="AY1572" s="191" t="s">
        <v>285</v>
      </c>
    </row>
    <row r="1573" spans="2:65" s="1" customFormat="1">
      <c r="B1573" s="176"/>
      <c r="C1573" s="177" t="s">
        <v>4309</v>
      </c>
      <c r="D1573" s="177" t="s">
        <v>287</v>
      </c>
      <c r="E1573" s="178" t="s">
        <v>4310</v>
      </c>
      <c r="F1573" s="179" t="s">
        <v>4311</v>
      </c>
      <c r="G1573" s="180" t="s">
        <v>494</v>
      </c>
      <c r="H1573" s="181">
        <v>266</v>
      </c>
      <c r="I1573" s="182"/>
      <c r="J1573" s="183">
        <f>ROUND(I1573*H1573,2)</f>
        <v>0</v>
      </c>
      <c r="K1573" s="403" t="s">
        <v>5584</v>
      </c>
      <c r="L1573" s="42"/>
      <c r="M1573" s="184" t="s">
        <v>5</v>
      </c>
      <c r="N1573" s="185" t="s">
        <v>45</v>
      </c>
      <c r="O1573" s="43"/>
      <c r="P1573" s="186">
        <f>O1573*H1573</f>
        <v>0</v>
      </c>
      <c r="Q1573" s="186">
        <v>0</v>
      </c>
      <c r="R1573" s="186">
        <f>Q1573*H1573</f>
        <v>0</v>
      </c>
      <c r="S1573" s="186">
        <v>0</v>
      </c>
      <c r="T1573" s="187">
        <f>S1573*H1573</f>
        <v>0</v>
      </c>
      <c r="AR1573" s="25" t="s">
        <v>337</v>
      </c>
      <c r="AT1573" s="25" t="s">
        <v>287</v>
      </c>
      <c r="AU1573" s="25" t="s">
        <v>84</v>
      </c>
      <c r="AY1573" s="25" t="s">
        <v>285</v>
      </c>
      <c r="BE1573" s="188">
        <f>IF(N1573="základní",J1573,0)</f>
        <v>0</v>
      </c>
      <c r="BF1573" s="188">
        <f>IF(N1573="snížená",J1573,0)</f>
        <v>0</v>
      </c>
      <c r="BG1573" s="188">
        <f>IF(N1573="zákl. přenesená",J1573,0)</f>
        <v>0</v>
      </c>
      <c r="BH1573" s="188">
        <f>IF(N1573="sníž. přenesená",J1573,0)</f>
        <v>0</v>
      </c>
      <c r="BI1573" s="188">
        <f>IF(N1573="nulová",J1573,0)</f>
        <v>0</v>
      </c>
      <c r="BJ1573" s="25" t="s">
        <v>82</v>
      </c>
      <c r="BK1573" s="188">
        <f>ROUND(I1573*H1573,2)</f>
        <v>0</v>
      </c>
      <c r="BL1573" s="25" t="s">
        <v>337</v>
      </c>
      <c r="BM1573" s="25" t="s">
        <v>1992</v>
      </c>
    </row>
    <row r="1574" spans="2:65" s="11" customFormat="1">
      <c r="B1574" s="189"/>
      <c r="D1574" s="215" t="s">
        <v>292</v>
      </c>
      <c r="E1574" s="216" t="s">
        <v>5</v>
      </c>
      <c r="F1574" s="217" t="s">
        <v>4312</v>
      </c>
      <c r="H1574" s="218">
        <v>266</v>
      </c>
      <c r="I1574" s="194"/>
      <c r="K1574" s="398"/>
      <c r="L1574" s="189"/>
      <c r="M1574" s="195"/>
      <c r="N1574" s="196"/>
      <c r="O1574" s="196"/>
      <c r="P1574" s="196"/>
      <c r="Q1574" s="196"/>
      <c r="R1574" s="196"/>
      <c r="S1574" s="196"/>
      <c r="T1574" s="197"/>
      <c r="AT1574" s="191" t="s">
        <v>292</v>
      </c>
      <c r="AU1574" s="191" t="s">
        <v>84</v>
      </c>
      <c r="AV1574" s="11" t="s">
        <v>84</v>
      </c>
      <c r="AW1574" s="11" t="s">
        <v>37</v>
      </c>
      <c r="AX1574" s="11" t="s">
        <v>82</v>
      </c>
      <c r="AY1574" s="191" t="s">
        <v>285</v>
      </c>
    </row>
    <row r="1575" spans="2:65" s="1" customFormat="1">
      <c r="B1575" s="176"/>
      <c r="C1575" s="177" t="s">
        <v>4313</v>
      </c>
      <c r="D1575" s="177" t="s">
        <v>287</v>
      </c>
      <c r="E1575" s="178" t="s">
        <v>4314</v>
      </c>
      <c r="F1575" s="179" t="s">
        <v>4315</v>
      </c>
      <c r="G1575" s="180" t="s">
        <v>674</v>
      </c>
      <c r="H1575" s="181">
        <v>0.68200000000000005</v>
      </c>
      <c r="I1575" s="182"/>
      <c r="J1575" s="183">
        <f>ROUND(I1575*H1575,2)</f>
        <v>0</v>
      </c>
      <c r="K1575" s="403" t="s">
        <v>5584</v>
      </c>
      <c r="L1575" s="42"/>
      <c r="M1575" s="184" t="s">
        <v>5</v>
      </c>
      <c r="N1575" s="185" t="s">
        <v>45</v>
      </c>
      <c r="O1575" s="43"/>
      <c r="P1575" s="186">
        <f>O1575*H1575</f>
        <v>0</v>
      </c>
      <c r="Q1575" s="186">
        <v>0</v>
      </c>
      <c r="R1575" s="186">
        <f>Q1575*H1575</f>
        <v>0</v>
      </c>
      <c r="S1575" s="186">
        <v>0</v>
      </c>
      <c r="T1575" s="187">
        <f>S1575*H1575</f>
        <v>0</v>
      </c>
      <c r="AR1575" s="25" t="s">
        <v>337</v>
      </c>
      <c r="AT1575" s="25" t="s">
        <v>287</v>
      </c>
      <c r="AU1575" s="25" t="s">
        <v>84</v>
      </c>
      <c r="AY1575" s="25" t="s">
        <v>285</v>
      </c>
      <c r="BE1575" s="188">
        <f>IF(N1575="základní",J1575,0)</f>
        <v>0</v>
      </c>
      <c r="BF1575" s="188">
        <f>IF(N1575="snížená",J1575,0)</f>
        <v>0</v>
      </c>
      <c r="BG1575" s="188">
        <f>IF(N1575="zákl. přenesená",J1575,0)</f>
        <v>0</v>
      </c>
      <c r="BH1575" s="188">
        <f>IF(N1575="sníž. přenesená",J1575,0)</f>
        <v>0</v>
      </c>
      <c r="BI1575" s="188">
        <f>IF(N1575="nulová",J1575,0)</f>
        <v>0</v>
      </c>
      <c r="BJ1575" s="25" t="s">
        <v>82</v>
      </c>
      <c r="BK1575" s="188">
        <f>ROUND(I1575*H1575,2)</f>
        <v>0</v>
      </c>
      <c r="BL1575" s="25" t="s">
        <v>337</v>
      </c>
      <c r="BM1575" s="25" t="s">
        <v>2000</v>
      </c>
    </row>
    <row r="1576" spans="2:65" s="12" customFormat="1">
      <c r="B1576" s="198"/>
      <c r="D1576" s="190" t="s">
        <v>292</v>
      </c>
      <c r="E1576" s="199" t="s">
        <v>5</v>
      </c>
      <c r="F1576" s="200" t="s">
        <v>4316</v>
      </c>
      <c r="H1576" s="201" t="s">
        <v>5</v>
      </c>
      <c r="I1576" s="202"/>
      <c r="K1576" s="399"/>
      <c r="L1576" s="198"/>
      <c r="M1576" s="203"/>
      <c r="N1576" s="204"/>
      <c r="O1576" s="204"/>
      <c r="P1576" s="204"/>
      <c r="Q1576" s="204"/>
      <c r="R1576" s="204"/>
      <c r="S1576" s="204"/>
      <c r="T1576" s="205"/>
      <c r="AT1576" s="201" t="s">
        <v>292</v>
      </c>
      <c r="AU1576" s="201" t="s">
        <v>84</v>
      </c>
      <c r="AV1576" s="12" t="s">
        <v>82</v>
      </c>
      <c r="AW1576" s="12" t="s">
        <v>37</v>
      </c>
      <c r="AX1576" s="12" t="s">
        <v>74</v>
      </c>
      <c r="AY1576" s="201" t="s">
        <v>285</v>
      </c>
    </row>
    <row r="1577" spans="2:65" s="11" customFormat="1">
      <c r="B1577" s="189"/>
      <c r="D1577" s="190" t="s">
        <v>292</v>
      </c>
      <c r="E1577" s="191" t="s">
        <v>5</v>
      </c>
      <c r="F1577" s="192" t="s">
        <v>4317</v>
      </c>
      <c r="H1577" s="193">
        <v>0.35299999999999998</v>
      </c>
      <c r="I1577" s="194"/>
      <c r="K1577" s="398"/>
      <c r="L1577" s="189"/>
      <c r="M1577" s="195"/>
      <c r="N1577" s="196"/>
      <c r="O1577" s="196"/>
      <c r="P1577" s="196"/>
      <c r="Q1577" s="196"/>
      <c r="R1577" s="196"/>
      <c r="S1577" s="196"/>
      <c r="T1577" s="197"/>
      <c r="AT1577" s="191" t="s">
        <v>292</v>
      </c>
      <c r="AU1577" s="191" t="s">
        <v>84</v>
      </c>
      <c r="AV1577" s="11" t="s">
        <v>84</v>
      </c>
      <c r="AW1577" s="11" t="s">
        <v>37</v>
      </c>
      <c r="AX1577" s="11" t="s">
        <v>74</v>
      </c>
      <c r="AY1577" s="191" t="s">
        <v>285</v>
      </c>
    </row>
    <row r="1578" spans="2:65" s="12" customFormat="1">
      <c r="B1578" s="198"/>
      <c r="D1578" s="190" t="s">
        <v>292</v>
      </c>
      <c r="E1578" s="199" t="s">
        <v>5</v>
      </c>
      <c r="F1578" s="200" t="s">
        <v>4318</v>
      </c>
      <c r="H1578" s="201" t="s">
        <v>5</v>
      </c>
      <c r="I1578" s="202"/>
      <c r="K1578" s="399"/>
      <c r="L1578" s="198"/>
      <c r="M1578" s="203"/>
      <c r="N1578" s="204"/>
      <c r="O1578" s="204"/>
      <c r="P1578" s="204"/>
      <c r="Q1578" s="204"/>
      <c r="R1578" s="204"/>
      <c r="S1578" s="204"/>
      <c r="T1578" s="205"/>
      <c r="AT1578" s="201" t="s">
        <v>292</v>
      </c>
      <c r="AU1578" s="201" t="s">
        <v>84</v>
      </c>
      <c r="AV1578" s="12" t="s">
        <v>82</v>
      </c>
      <c r="AW1578" s="12" t="s">
        <v>37</v>
      </c>
      <c r="AX1578" s="12" t="s">
        <v>74</v>
      </c>
      <c r="AY1578" s="201" t="s">
        <v>285</v>
      </c>
    </row>
    <row r="1579" spans="2:65" s="11" customFormat="1">
      <c r="B1579" s="189"/>
      <c r="D1579" s="190" t="s">
        <v>292</v>
      </c>
      <c r="E1579" s="191" t="s">
        <v>5</v>
      </c>
      <c r="F1579" s="192" t="s">
        <v>4319</v>
      </c>
      <c r="H1579" s="193">
        <v>0.32900000000000001</v>
      </c>
      <c r="I1579" s="194"/>
      <c r="K1579" s="398"/>
      <c r="L1579" s="189"/>
      <c r="M1579" s="195"/>
      <c r="N1579" s="196"/>
      <c r="O1579" s="196"/>
      <c r="P1579" s="196"/>
      <c r="Q1579" s="196"/>
      <c r="R1579" s="196"/>
      <c r="S1579" s="196"/>
      <c r="T1579" s="197"/>
      <c r="AT1579" s="191" t="s">
        <v>292</v>
      </c>
      <c r="AU1579" s="191" t="s">
        <v>84</v>
      </c>
      <c r="AV1579" s="11" t="s">
        <v>84</v>
      </c>
      <c r="AW1579" s="11" t="s">
        <v>37</v>
      </c>
      <c r="AX1579" s="11" t="s">
        <v>74</v>
      </c>
      <c r="AY1579" s="191" t="s">
        <v>285</v>
      </c>
    </row>
    <row r="1580" spans="2:65" s="13" customFormat="1">
      <c r="B1580" s="206"/>
      <c r="D1580" s="215" t="s">
        <v>292</v>
      </c>
      <c r="E1580" s="219" t="s">
        <v>5</v>
      </c>
      <c r="F1580" s="220" t="s">
        <v>310</v>
      </c>
      <c r="H1580" s="221">
        <v>0.68200000000000005</v>
      </c>
      <c r="I1580" s="210"/>
      <c r="K1580" s="400"/>
      <c r="L1580" s="206"/>
      <c r="M1580" s="211"/>
      <c r="N1580" s="212"/>
      <c r="O1580" s="212"/>
      <c r="P1580" s="212"/>
      <c r="Q1580" s="212"/>
      <c r="R1580" s="212"/>
      <c r="S1580" s="212"/>
      <c r="T1580" s="213"/>
      <c r="AT1580" s="214" t="s">
        <v>292</v>
      </c>
      <c r="AU1580" s="214" t="s">
        <v>84</v>
      </c>
      <c r="AV1580" s="13" t="s">
        <v>291</v>
      </c>
      <c r="AW1580" s="13" t="s">
        <v>37</v>
      </c>
      <c r="AX1580" s="13" t="s">
        <v>82</v>
      </c>
      <c r="AY1580" s="214" t="s">
        <v>285</v>
      </c>
    </row>
    <row r="1581" spans="2:65" s="1" customFormat="1">
      <c r="B1581" s="176"/>
      <c r="C1581" s="177" t="s">
        <v>4320</v>
      </c>
      <c r="D1581" s="177" t="s">
        <v>287</v>
      </c>
      <c r="E1581" s="178" t="s">
        <v>4321</v>
      </c>
      <c r="F1581" s="179" t="s">
        <v>4322</v>
      </c>
      <c r="G1581" s="180" t="s">
        <v>494</v>
      </c>
      <c r="H1581" s="181">
        <v>40</v>
      </c>
      <c r="I1581" s="182"/>
      <c r="J1581" s="183">
        <f>ROUND(I1581*H1581,2)</f>
        <v>0</v>
      </c>
      <c r="K1581" s="403" t="s">
        <v>5584</v>
      </c>
      <c r="L1581" s="42"/>
      <c r="M1581" s="184" t="s">
        <v>5</v>
      </c>
      <c r="N1581" s="185" t="s">
        <v>45</v>
      </c>
      <c r="O1581" s="43"/>
      <c r="P1581" s="186">
        <f>O1581*H1581</f>
        <v>0</v>
      </c>
      <c r="Q1581" s="186">
        <v>0</v>
      </c>
      <c r="R1581" s="186">
        <f>Q1581*H1581</f>
        <v>0</v>
      </c>
      <c r="S1581" s="186">
        <v>0</v>
      </c>
      <c r="T1581" s="187">
        <f>S1581*H1581</f>
        <v>0</v>
      </c>
      <c r="AR1581" s="25" t="s">
        <v>337</v>
      </c>
      <c r="AT1581" s="25" t="s">
        <v>287</v>
      </c>
      <c r="AU1581" s="25" t="s">
        <v>84</v>
      </c>
      <c r="AY1581" s="25" t="s">
        <v>285</v>
      </c>
      <c r="BE1581" s="188">
        <f>IF(N1581="základní",J1581,0)</f>
        <v>0</v>
      </c>
      <c r="BF1581" s="188">
        <f>IF(N1581="snížená",J1581,0)</f>
        <v>0</v>
      </c>
      <c r="BG1581" s="188">
        <f>IF(N1581="zákl. přenesená",J1581,0)</f>
        <v>0</v>
      </c>
      <c r="BH1581" s="188">
        <f>IF(N1581="sníž. přenesená",J1581,0)</f>
        <v>0</v>
      </c>
      <c r="BI1581" s="188">
        <f>IF(N1581="nulová",J1581,0)</f>
        <v>0</v>
      </c>
      <c r="BJ1581" s="25" t="s">
        <v>82</v>
      </c>
      <c r="BK1581" s="188">
        <f>ROUND(I1581*H1581,2)</f>
        <v>0</v>
      </c>
      <c r="BL1581" s="25" t="s">
        <v>337</v>
      </c>
      <c r="BM1581" s="25" t="s">
        <v>2008</v>
      </c>
    </row>
    <row r="1582" spans="2:65" s="11" customFormat="1">
      <c r="B1582" s="189"/>
      <c r="D1582" s="190" t="s">
        <v>292</v>
      </c>
      <c r="E1582" s="191" t="s">
        <v>5</v>
      </c>
      <c r="F1582" s="192" t="s">
        <v>4323</v>
      </c>
      <c r="H1582" s="193">
        <v>22</v>
      </c>
      <c r="I1582" s="194"/>
      <c r="K1582" s="398"/>
      <c r="L1582" s="189"/>
      <c r="M1582" s="195"/>
      <c r="N1582" s="196"/>
      <c r="O1582" s="196"/>
      <c r="P1582" s="196"/>
      <c r="Q1582" s="196"/>
      <c r="R1582" s="196"/>
      <c r="S1582" s="196"/>
      <c r="T1582" s="197"/>
      <c r="AT1582" s="191" t="s">
        <v>292</v>
      </c>
      <c r="AU1582" s="191" t="s">
        <v>84</v>
      </c>
      <c r="AV1582" s="11" t="s">
        <v>84</v>
      </c>
      <c r="AW1582" s="11" t="s">
        <v>37</v>
      </c>
      <c r="AX1582" s="11" t="s">
        <v>74</v>
      </c>
      <c r="AY1582" s="191" t="s">
        <v>285</v>
      </c>
    </row>
    <row r="1583" spans="2:65" s="11" customFormat="1">
      <c r="B1583" s="189"/>
      <c r="D1583" s="190" t="s">
        <v>292</v>
      </c>
      <c r="E1583" s="191" t="s">
        <v>5</v>
      </c>
      <c r="F1583" s="192" t="s">
        <v>4324</v>
      </c>
      <c r="H1583" s="193">
        <v>18</v>
      </c>
      <c r="I1583" s="194"/>
      <c r="K1583" s="398"/>
      <c r="L1583" s="189"/>
      <c r="M1583" s="195"/>
      <c r="N1583" s="196"/>
      <c r="O1583" s="196"/>
      <c r="P1583" s="196"/>
      <c r="Q1583" s="196"/>
      <c r="R1583" s="196"/>
      <c r="S1583" s="196"/>
      <c r="T1583" s="197"/>
      <c r="AT1583" s="191" t="s">
        <v>292</v>
      </c>
      <c r="AU1583" s="191" t="s">
        <v>84</v>
      </c>
      <c r="AV1583" s="11" t="s">
        <v>84</v>
      </c>
      <c r="AW1583" s="11" t="s">
        <v>37</v>
      </c>
      <c r="AX1583" s="11" t="s">
        <v>74</v>
      </c>
      <c r="AY1583" s="191" t="s">
        <v>285</v>
      </c>
    </row>
    <row r="1584" spans="2:65" s="13" customFormat="1">
      <c r="B1584" s="206"/>
      <c r="D1584" s="215" t="s">
        <v>292</v>
      </c>
      <c r="E1584" s="219" t="s">
        <v>5</v>
      </c>
      <c r="F1584" s="220" t="s">
        <v>310</v>
      </c>
      <c r="H1584" s="221">
        <v>40</v>
      </c>
      <c r="I1584" s="210"/>
      <c r="K1584" s="400"/>
      <c r="L1584" s="206"/>
      <c r="M1584" s="211"/>
      <c r="N1584" s="212"/>
      <c r="O1584" s="212"/>
      <c r="P1584" s="212"/>
      <c r="Q1584" s="212"/>
      <c r="R1584" s="212"/>
      <c r="S1584" s="212"/>
      <c r="T1584" s="213"/>
      <c r="AT1584" s="214" t="s">
        <v>292</v>
      </c>
      <c r="AU1584" s="214" t="s">
        <v>84</v>
      </c>
      <c r="AV1584" s="13" t="s">
        <v>291</v>
      </c>
      <c r="AW1584" s="13" t="s">
        <v>37</v>
      </c>
      <c r="AX1584" s="13" t="s">
        <v>82</v>
      </c>
      <c r="AY1584" s="214" t="s">
        <v>285</v>
      </c>
    </row>
    <row r="1585" spans="2:65" s="1" customFormat="1">
      <c r="B1585" s="176"/>
      <c r="C1585" s="177" t="s">
        <v>4325</v>
      </c>
      <c r="D1585" s="177" t="s">
        <v>287</v>
      </c>
      <c r="E1585" s="178" t="s">
        <v>4326</v>
      </c>
      <c r="F1585" s="179" t="s">
        <v>4327</v>
      </c>
      <c r="G1585" s="180" t="s">
        <v>494</v>
      </c>
      <c r="H1585" s="181">
        <v>100</v>
      </c>
      <c r="I1585" s="182"/>
      <c r="J1585" s="183">
        <f>ROUND(I1585*H1585,2)</f>
        <v>0</v>
      </c>
      <c r="K1585" s="403" t="s">
        <v>5584</v>
      </c>
      <c r="L1585" s="42"/>
      <c r="M1585" s="184" t="s">
        <v>5</v>
      </c>
      <c r="N1585" s="185" t="s">
        <v>45</v>
      </c>
      <c r="O1585" s="43"/>
      <c r="P1585" s="186">
        <f>O1585*H1585</f>
        <v>0</v>
      </c>
      <c r="Q1585" s="186">
        <v>0</v>
      </c>
      <c r="R1585" s="186">
        <f>Q1585*H1585</f>
        <v>0</v>
      </c>
      <c r="S1585" s="186">
        <v>0</v>
      </c>
      <c r="T1585" s="187">
        <f>S1585*H1585</f>
        <v>0</v>
      </c>
      <c r="AR1585" s="25" t="s">
        <v>337</v>
      </c>
      <c r="AT1585" s="25" t="s">
        <v>287</v>
      </c>
      <c r="AU1585" s="25" t="s">
        <v>84</v>
      </c>
      <c r="AY1585" s="25" t="s">
        <v>285</v>
      </c>
      <c r="BE1585" s="188">
        <f>IF(N1585="základní",J1585,0)</f>
        <v>0</v>
      </c>
      <c r="BF1585" s="188">
        <f>IF(N1585="snížená",J1585,0)</f>
        <v>0</v>
      </c>
      <c r="BG1585" s="188">
        <f>IF(N1585="zákl. přenesená",J1585,0)</f>
        <v>0</v>
      </c>
      <c r="BH1585" s="188">
        <f>IF(N1585="sníž. přenesená",J1585,0)</f>
        <v>0</v>
      </c>
      <c r="BI1585" s="188">
        <f>IF(N1585="nulová",J1585,0)</f>
        <v>0</v>
      </c>
      <c r="BJ1585" s="25" t="s">
        <v>82</v>
      </c>
      <c r="BK1585" s="188">
        <f>ROUND(I1585*H1585,2)</f>
        <v>0</v>
      </c>
      <c r="BL1585" s="25" t="s">
        <v>337</v>
      </c>
      <c r="BM1585" s="25" t="s">
        <v>2016</v>
      </c>
    </row>
    <row r="1586" spans="2:65" s="11" customFormat="1">
      <c r="B1586" s="189"/>
      <c r="D1586" s="190" t="s">
        <v>292</v>
      </c>
      <c r="E1586" s="191" t="s">
        <v>5</v>
      </c>
      <c r="F1586" s="192" t="s">
        <v>4328</v>
      </c>
      <c r="H1586" s="193">
        <v>54</v>
      </c>
      <c r="I1586" s="194"/>
      <c r="K1586" s="398"/>
      <c r="L1586" s="189"/>
      <c r="M1586" s="195"/>
      <c r="N1586" s="196"/>
      <c r="O1586" s="196"/>
      <c r="P1586" s="196"/>
      <c r="Q1586" s="196"/>
      <c r="R1586" s="196"/>
      <c r="S1586" s="196"/>
      <c r="T1586" s="197"/>
      <c r="AT1586" s="191" t="s">
        <v>292</v>
      </c>
      <c r="AU1586" s="191" t="s">
        <v>84</v>
      </c>
      <c r="AV1586" s="11" t="s">
        <v>84</v>
      </c>
      <c r="AW1586" s="11" t="s">
        <v>37</v>
      </c>
      <c r="AX1586" s="11" t="s">
        <v>74</v>
      </c>
      <c r="AY1586" s="191" t="s">
        <v>285</v>
      </c>
    </row>
    <row r="1587" spans="2:65" s="11" customFormat="1">
      <c r="B1587" s="189"/>
      <c r="D1587" s="190" t="s">
        <v>292</v>
      </c>
      <c r="E1587" s="191" t="s">
        <v>5</v>
      </c>
      <c r="F1587" s="192" t="s">
        <v>4329</v>
      </c>
      <c r="H1587" s="193">
        <v>46</v>
      </c>
      <c r="I1587" s="194"/>
      <c r="K1587" s="398"/>
      <c r="L1587" s="189"/>
      <c r="M1587" s="195"/>
      <c r="N1587" s="196"/>
      <c r="O1587" s="196"/>
      <c r="P1587" s="196"/>
      <c r="Q1587" s="196"/>
      <c r="R1587" s="196"/>
      <c r="S1587" s="196"/>
      <c r="T1587" s="197"/>
      <c r="AT1587" s="191" t="s">
        <v>292</v>
      </c>
      <c r="AU1587" s="191" t="s">
        <v>84</v>
      </c>
      <c r="AV1587" s="11" t="s">
        <v>84</v>
      </c>
      <c r="AW1587" s="11" t="s">
        <v>37</v>
      </c>
      <c r="AX1587" s="11" t="s">
        <v>74</v>
      </c>
      <c r="AY1587" s="191" t="s">
        <v>285</v>
      </c>
    </row>
    <row r="1588" spans="2:65" s="13" customFormat="1">
      <c r="B1588" s="206"/>
      <c r="D1588" s="215" t="s">
        <v>292</v>
      </c>
      <c r="E1588" s="219" t="s">
        <v>5</v>
      </c>
      <c r="F1588" s="220" t="s">
        <v>310</v>
      </c>
      <c r="H1588" s="221">
        <v>100</v>
      </c>
      <c r="I1588" s="210"/>
      <c r="K1588" s="400"/>
      <c r="L1588" s="206"/>
      <c r="M1588" s="211"/>
      <c r="N1588" s="212"/>
      <c r="O1588" s="212"/>
      <c r="P1588" s="212"/>
      <c r="Q1588" s="212"/>
      <c r="R1588" s="212"/>
      <c r="S1588" s="212"/>
      <c r="T1588" s="213"/>
      <c r="AT1588" s="214" t="s">
        <v>292</v>
      </c>
      <c r="AU1588" s="214" t="s">
        <v>84</v>
      </c>
      <c r="AV1588" s="13" t="s">
        <v>291</v>
      </c>
      <c r="AW1588" s="13" t="s">
        <v>37</v>
      </c>
      <c r="AX1588" s="13" t="s">
        <v>82</v>
      </c>
      <c r="AY1588" s="214" t="s">
        <v>285</v>
      </c>
    </row>
    <row r="1589" spans="2:65" s="1" customFormat="1">
      <c r="B1589" s="176"/>
      <c r="C1589" s="177" t="s">
        <v>4330</v>
      </c>
      <c r="D1589" s="177" t="s">
        <v>287</v>
      </c>
      <c r="E1589" s="178" t="s">
        <v>4331</v>
      </c>
      <c r="F1589" s="179" t="s">
        <v>4332</v>
      </c>
      <c r="G1589" s="180" t="s">
        <v>494</v>
      </c>
      <c r="H1589" s="181">
        <v>40</v>
      </c>
      <c r="I1589" s="182"/>
      <c r="J1589" s="183">
        <f>ROUND(I1589*H1589,2)</f>
        <v>0</v>
      </c>
      <c r="K1589" s="403" t="s">
        <v>5584</v>
      </c>
      <c r="L1589" s="42"/>
      <c r="M1589" s="184" t="s">
        <v>5</v>
      </c>
      <c r="N1589" s="185" t="s">
        <v>45</v>
      </c>
      <c r="O1589" s="43"/>
      <c r="P1589" s="186">
        <f>O1589*H1589</f>
        <v>0</v>
      </c>
      <c r="Q1589" s="186">
        <v>0</v>
      </c>
      <c r="R1589" s="186">
        <f>Q1589*H1589</f>
        <v>0</v>
      </c>
      <c r="S1589" s="186">
        <v>0</v>
      </c>
      <c r="T1589" s="187">
        <f>S1589*H1589</f>
        <v>0</v>
      </c>
      <c r="AR1589" s="25" t="s">
        <v>337</v>
      </c>
      <c r="AT1589" s="25" t="s">
        <v>287</v>
      </c>
      <c r="AU1589" s="25" t="s">
        <v>84</v>
      </c>
      <c r="AY1589" s="25" t="s">
        <v>285</v>
      </c>
      <c r="BE1589" s="188">
        <f>IF(N1589="základní",J1589,0)</f>
        <v>0</v>
      </c>
      <c r="BF1589" s="188">
        <f>IF(N1589="snížená",J1589,0)</f>
        <v>0</v>
      </c>
      <c r="BG1589" s="188">
        <f>IF(N1589="zákl. přenesená",J1589,0)</f>
        <v>0</v>
      </c>
      <c r="BH1589" s="188">
        <f>IF(N1589="sníž. přenesená",J1589,0)</f>
        <v>0</v>
      </c>
      <c r="BI1589" s="188">
        <f>IF(N1589="nulová",J1589,0)</f>
        <v>0</v>
      </c>
      <c r="BJ1589" s="25" t="s">
        <v>82</v>
      </c>
      <c r="BK1589" s="188">
        <f>ROUND(I1589*H1589,2)</f>
        <v>0</v>
      </c>
      <c r="BL1589" s="25" t="s">
        <v>337</v>
      </c>
      <c r="BM1589" s="25" t="s">
        <v>2024</v>
      </c>
    </row>
    <row r="1590" spans="2:65" s="11" customFormat="1">
      <c r="B1590" s="189"/>
      <c r="D1590" s="190" t="s">
        <v>292</v>
      </c>
      <c r="E1590" s="191" t="s">
        <v>5</v>
      </c>
      <c r="F1590" s="192" t="s">
        <v>4333</v>
      </c>
      <c r="H1590" s="193">
        <v>18</v>
      </c>
      <c r="I1590" s="194"/>
      <c r="K1590" s="398"/>
      <c r="L1590" s="189"/>
      <c r="M1590" s="195"/>
      <c r="N1590" s="196"/>
      <c r="O1590" s="196"/>
      <c r="P1590" s="196"/>
      <c r="Q1590" s="196"/>
      <c r="R1590" s="196"/>
      <c r="S1590" s="196"/>
      <c r="T1590" s="197"/>
      <c r="AT1590" s="191" t="s">
        <v>292</v>
      </c>
      <c r="AU1590" s="191" t="s">
        <v>84</v>
      </c>
      <c r="AV1590" s="11" t="s">
        <v>84</v>
      </c>
      <c r="AW1590" s="11" t="s">
        <v>37</v>
      </c>
      <c r="AX1590" s="11" t="s">
        <v>74</v>
      </c>
      <c r="AY1590" s="191" t="s">
        <v>285</v>
      </c>
    </row>
    <row r="1591" spans="2:65" s="11" customFormat="1">
      <c r="B1591" s="189"/>
      <c r="D1591" s="190" t="s">
        <v>292</v>
      </c>
      <c r="E1591" s="191" t="s">
        <v>5</v>
      </c>
      <c r="F1591" s="192" t="s">
        <v>4334</v>
      </c>
      <c r="H1591" s="193">
        <v>22</v>
      </c>
      <c r="I1591" s="194"/>
      <c r="K1591" s="398"/>
      <c r="L1591" s="189"/>
      <c r="M1591" s="195"/>
      <c r="N1591" s="196"/>
      <c r="O1591" s="196"/>
      <c r="P1591" s="196"/>
      <c r="Q1591" s="196"/>
      <c r="R1591" s="196"/>
      <c r="S1591" s="196"/>
      <c r="T1591" s="197"/>
      <c r="AT1591" s="191" t="s">
        <v>292</v>
      </c>
      <c r="AU1591" s="191" t="s">
        <v>84</v>
      </c>
      <c r="AV1591" s="11" t="s">
        <v>84</v>
      </c>
      <c r="AW1591" s="11" t="s">
        <v>37</v>
      </c>
      <c r="AX1591" s="11" t="s">
        <v>74</v>
      </c>
      <c r="AY1591" s="191" t="s">
        <v>285</v>
      </c>
    </row>
    <row r="1592" spans="2:65" s="13" customFormat="1">
      <c r="B1592" s="206"/>
      <c r="D1592" s="215" t="s">
        <v>292</v>
      </c>
      <c r="E1592" s="219" t="s">
        <v>5</v>
      </c>
      <c r="F1592" s="220" t="s">
        <v>310</v>
      </c>
      <c r="H1592" s="221">
        <v>40</v>
      </c>
      <c r="I1592" s="210"/>
      <c r="K1592" s="400"/>
      <c r="L1592" s="206"/>
      <c r="M1592" s="211"/>
      <c r="N1592" s="212"/>
      <c r="O1592" s="212"/>
      <c r="P1592" s="212"/>
      <c r="Q1592" s="212"/>
      <c r="R1592" s="212"/>
      <c r="S1592" s="212"/>
      <c r="T1592" s="213"/>
      <c r="AT1592" s="214" t="s">
        <v>292</v>
      </c>
      <c r="AU1592" s="214" t="s">
        <v>84</v>
      </c>
      <c r="AV1592" s="13" t="s">
        <v>291</v>
      </c>
      <c r="AW1592" s="13" t="s">
        <v>37</v>
      </c>
      <c r="AX1592" s="13" t="s">
        <v>82</v>
      </c>
      <c r="AY1592" s="214" t="s">
        <v>285</v>
      </c>
    </row>
    <row r="1593" spans="2:65" s="1" customFormat="1">
      <c r="B1593" s="176"/>
      <c r="C1593" s="230" t="s">
        <v>4335</v>
      </c>
      <c r="D1593" s="230" t="s">
        <v>757</v>
      </c>
      <c r="E1593" s="231" t="s">
        <v>496</v>
      </c>
      <c r="F1593" s="232" t="s">
        <v>4336</v>
      </c>
      <c r="G1593" s="233" t="s">
        <v>674</v>
      </c>
      <c r="H1593" s="234">
        <v>1.08</v>
      </c>
      <c r="I1593" s="235"/>
      <c r="J1593" s="236">
        <f>ROUND(I1593*H1593,2)</f>
        <v>0</v>
      </c>
      <c r="K1593" s="407" t="s">
        <v>5584</v>
      </c>
      <c r="L1593" s="237"/>
      <c r="M1593" s="238" t="s">
        <v>5</v>
      </c>
      <c r="N1593" s="239" t="s">
        <v>45</v>
      </c>
      <c r="O1593" s="43"/>
      <c r="P1593" s="186">
        <f>O1593*H1593</f>
        <v>0</v>
      </c>
      <c r="Q1593" s="186">
        <v>0</v>
      </c>
      <c r="R1593" s="186">
        <f>Q1593*H1593</f>
        <v>0</v>
      </c>
      <c r="S1593" s="186">
        <v>0</v>
      </c>
      <c r="T1593" s="187">
        <f>S1593*H1593</f>
        <v>0</v>
      </c>
      <c r="AR1593" s="25" t="s">
        <v>401</v>
      </c>
      <c r="AT1593" s="25" t="s">
        <v>757</v>
      </c>
      <c r="AU1593" s="25" t="s">
        <v>84</v>
      </c>
      <c r="AY1593" s="25" t="s">
        <v>285</v>
      </c>
      <c r="BE1593" s="188">
        <f>IF(N1593="základní",J1593,0)</f>
        <v>0</v>
      </c>
      <c r="BF1593" s="188">
        <f>IF(N1593="snížená",J1593,0)</f>
        <v>0</v>
      </c>
      <c r="BG1593" s="188">
        <f>IF(N1593="zákl. přenesená",J1593,0)</f>
        <v>0</v>
      </c>
      <c r="BH1593" s="188">
        <f>IF(N1593="sníž. přenesená",J1593,0)</f>
        <v>0</v>
      </c>
      <c r="BI1593" s="188">
        <f>IF(N1593="nulová",J1593,0)</f>
        <v>0</v>
      </c>
      <c r="BJ1593" s="25" t="s">
        <v>82</v>
      </c>
      <c r="BK1593" s="188">
        <f>ROUND(I1593*H1593,2)</f>
        <v>0</v>
      </c>
      <c r="BL1593" s="25" t="s">
        <v>337</v>
      </c>
      <c r="BM1593" s="25" t="s">
        <v>2032</v>
      </c>
    </row>
    <row r="1594" spans="2:65" s="12" customFormat="1">
      <c r="B1594" s="198"/>
      <c r="D1594" s="190" t="s">
        <v>292</v>
      </c>
      <c r="E1594" s="199" t="s">
        <v>5</v>
      </c>
      <c r="F1594" s="200" t="s">
        <v>4337</v>
      </c>
      <c r="H1594" s="201" t="s">
        <v>5</v>
      </c>
      <c r="I1594" s="202"/>
      <c r="K1594" s="399"/>
      <c r="L1594" s="198"/>
      <c r="M1594" s="203"/>
      <c r="N1594" s="204"/>
      <c r="O1594" s="204"/>
      <c r="P1594" s="204"/>
      <c r="Q1594" s="204"/>
      <c r="R1594" s="204"/>
      <c r="S1594" s="204"/>
      <c r="T1594" s="205"/>
      <c r="AT1594" s="201" t="s">
        <v>292</v>
      </c>
      <c r="AU1594" s="201" t="s">
        <v>84</v>
      </c>
      <c r="AV1594" s="12" t="s">
        <v>82</v>
      </c>
      <c r="AW1594" s="12" t="s">
        <v>37</v>
      </c>
      <c r="AX1594" s="12" t="s">
        <v>74</v>
      </c>
      <c r="AY1594" s="201" t="s">
        <v>285</v>
      </c>
    </row>
    <row r="1595" spans="2:65" s="11" customFormat="1">
      <c r="B1595" s="189"/>
      <c r="D1595" s="190" t="s">
        <v>292</v>
      </c>
      <c r="E1595" s="191" t="s">
        <v>5</v>
      </c>
      <c r="F1595" s="192" t="s">
        <v>4338</v>
      </c>
      <c r="H1595" s="193">
        <v>0.96499999999999997</v>
      </c>
      <c r="I1595" s="194"/>
      <c r="K1595" s="398"/>
      <c r="L1595" s="189"/>
      <c r="M1595" s="195"/>
      <c r="N1595" s="196"/>
      <c r="O1595" s="196"/>
      <c r="P1595" s="196"/>
      <c r="Q1595" s="196"/>
      <c r="R1595" s="196"/>
      <c r="S1595" s="196"/>
      <c r="T1595" s="197"/>
      <c r="AT1595" s="191" t="s">
        <v>292</v>
      </c>
      <c r="AU1595" s="191" t="s">
        <v>84</v>
      </c>
      <c r="AV1595" s="11" t="s">
        <v>84</v>
      </c>
      <c r="AW1595" s="11" t="s">
        <v>37</v>
      </c>
      <c r="AX1595" s="11" t="s">
        <v>74</v>
      </c>
      <c r="AY1595" s="191" t="s">
        <v>285</v>
      </c>
    </row>
    <row r="1596" spans="2:65" s="11" customFormat="1">
      <c r="B1596" s="189"/>
      <c r="D1596" s="190" t="s">
        <v>292</v>
      </c>
      <c r="E1596" s="191" t="s">
        <v>5</v>
      </c>
      <c r="F1596" s="192" t="s">
        <v>4339</v>
      </c>
      <c r="H1596" s="193">
        <v>6.8000000000000005E-2</v>
      </c>
      <c r="I1596" s="194"/>
      <c r="K1596" s="398"/>
      <c r="L1596" s="189"/>
      <c r="M1596" s="195"/>
      <c r="N1596" s="196"/>
      <c r="O1596" s="196"/>
      <c r="P1596" s="196"/>
      <c r="Q1596" s="196"/>
      <c r="R1596" s="196"/>
      <c r="S1596" s="196"/>
      <c r="T1596" s="197"/>
      <c r="AT1596" s="191" t="s">
        <v>292</v>
      </c>
      <c r="AU1596" s="191" t="s">
        <v>84</v>
      </c>
      <c r="AV1596" s="11" t="s">
        <v>84</v>
      </c>
      <c r="AW1596" s="11" t="s">
        <v>37</v>
      </c>
      <c r="AX1596" s="11" t="s">
        <v>74</v>
      </c>
      <c r="AY1596" s="191" t="s">
        <v>285</v>
      </c>
    </row>
    <row r="1597" spans="2:65" s="11" customFormat="1">
      <c r="B1597" s="189"/>
      <c r="D1597" s="190" t="s">
        <v>292</v>
      </c>
      <c r="E1597" s="191" t="s">
        <v>5</v>
      </c>
      <c r="F1597" s="192" t="s">
        <v>4340</v>
      </c>
      <c r="H1597" s="193">
        <v>3.0000000000000001E-3</v>
      </c>
      <c r="I1597" s="194"/>
      <c r="K1597" s="398"/>
      <c r="L1597" s="189"/>
      <c r="M1597" s="195"/>
      <c r="N1597" s="196"/>
      <c r="O1597" s="196"/>
      <c r="P1597" s="196"/>
      <c r="Q1597" s="196"/>
      <c r="R1597" s="196"/>
      <c r="S1597" s="196"/>
      <c r="T1597" s="197"/>
      <c r="AT1597" s="191" t="s">
        <v>292</v>
      </c>
      <c r="AU1597" s="191" t="s">
        <v>84</v>
      </c>
      <c r="AV1597" s="11" t="s">
        <v>84</v>
      </c>
      <c r="AW1597" s="11" t="s">
        <v>37</v>
      </c>
      <c r="AX1597" s="11" t="s">
        <v>74</v>
      </c>
      <c r="AY1597" s="191" t="s">
        <v>285</v>
      </c>
    </row>
    <row r="1598" spans="2:65" s="11" customFormat="1">
      <c r="B1598" s="189"/>
      <c r="D1598" s="190" t="s">
        <v>292</v>
      </c>
      <c r="E1598" s="191" t="s">
        <v>5</v>
      </c>
      <c r="F1598" s="192" t="s">
        <v>4341</v>
      </c>
      <c r="H1598" s="193">
        <v>3.3000000000000002E-2</v>
      </c>
      <c r="I1598" s="194"/>
      <c r="K1598" s="398"/>
      <c r="L1598" s="189"/>
      <c r="M1598" s="195"/>
      <c r="N1598" s="196"/>
      <c r="O1598" s="196"/>
      <c r="P1598" s="196"/>
      <c r="Q1598" s="196"/>
      <c r="R1598" s="196"/>
      <c r="S1598" s="196"/>
      <c r="T1598" s="197"/>
      <c r="AT1598" s="191" t="s">
        <v>292</v>
      </c>
      <c r="AU1598" s="191" t="s">
        <v>84</v>
      </c>
      <c r="AV1598" s="11" t="s">
        <v>84</v>
      </c>
      <c r="AW1598" s="11" t="s">
        <v>37</v>
      </c>
      <c r="AX1598" s="11" t="s">
        <v>74</v>
      </c>
      <c r="AY1598" s="191" t="s">
        <v>285</v>
      </c>
    </row>
    <row r="1599" spans="2:65" s="11" customFormat="1">
      <c r="B1599" s="189"/>
      <c r="D1599" s="190" t="s">
        <v>292</v>
      </c>
      <c r="E1599" s="191" t="s">
        <v>5</v>
      </c>
      <c r="F1599" s="192" t="s">
        <v>4342</v>
      </c>
      <c r="H1599" s="193">
        <v>6.0000000000000001E-3</v>
      </c>
      <c r="I1599" s="194"/>
      <c r="K1599" s="398"/>
      <c r="L1599" s="189"/>
      <c r="M1599" s="195"/>
      <c r="N1599" s="196"/>
      <c r="O1599" s="196"/>
      <c r="P1599" s="196"/>
      <c r="Q1599" s="196"/>
      <c r="R1599" s="196"/>
      <c r="S1599" s="196"/>
      <c r="T1599" s="197"/>
      <c r="AT1599" s="191" t="s">
        <v>292</v>
      </c>
      <c r="AU1599" s="191" t="s">
        <v>84</v>
      </c>
      <c r="AV1599" s="11" t="s">
        <v>84</v>
      </c>
      <c r="AW1599" s="11" t="s">
        <v>37</v>
      </c>
      <c r="AX1599" s="11" t="s">
        <v>74</v>
      </c>
      <c r="AY1599" s="191" t="s">
        <v>285</v>
      </c>
    </row>
    <row r="1600" spans="2:65" s="11" customFormat="1">
      <c r="B1600" s="189"/>
      <c r="D1600" s="190" t="s">
        <v>292</v>
      </c>
      <c r="E1600" s="191" t="s">
        <v>5</v>
      </c>
      <c r="F1600" s="192" t="s">
        <v>4343</v>
      </c>
      <c r="H1600" s="193">
        <v>5.0000000000000001E-3</v>
      </c>
      <c r="I1600" s="194"/>
      <c r="K1600" s="398"/>
      <c r="L1600" s="189"/>
      <c r="M1600" s="195"/>
      <c r="N1600" s="196"/>
      <c r="O1600" s="196"/>
      <c r="P1600" s="196"/>
      <c r="Q1600" s="196"/>
      <c r="R1600" s="196"/>
      <c r="S1600" s="196"/>
      <c r="T1600" s="197"/>
      <c r="AT1600" s="191" t="s">
        <v>292</v>
      </c>
      <c r="AU1600" s="191" t="s">
        <v>84</v>
      </c>
      <c r="AV1600" s="11" t="s">
        <v>84</v>
      </c>
      <c r="AW1600" s="11" t="s">
        <v>37</v>
      </c>
      <c r="AX1600" s="11" t="s">
        <v>74</v>
      </c>
      <c r="AY1600" s="191" t="s">
        <v>285</v>
      </c>
    </row>
    <row r="1601" spans="2:65" s="13" customFormat="1">
      <c r="B1601" s="206"/>
      <c r="D1601" s="215" t="s">
        <v>292</v>
      </c>
      <c r="E1601" s="219" t="s">
        <v>5</v>
      </c>
      <c r="F1601" s="220" t="s">
        <v>310</v>
      </c>
      <c r="H1601" s="221">
        <v>1.08</v>
      </c>
      <c r="I1601" s="210"/>
      <c r="K1601" s="400"/>
      <c r="L1601" s="206"/>
      <c r="M1601" s="211"/>
      <c r="N1601" s="212"/>
      <c r="O1601" s="212"/>
      <c r="P1601" s="212"/>
      <c r="Q1601" s="212"/>
      <c r="R1601" s="212"/>
      <c r="S1601" s="212"/>
      <c r="T1601" s="213"/>
      <c r="AT1601" s="214" t="s">
        <v>292</v>
      </c>
      <c r="AU1601" s="214" t="s">
        <v>84</v>
      </c>
      <c r="AV1601" s="13" t="s">
        <v>291</v>
      </c>
      <c r="AW1601" s="13" t="s">
        <v>37</v>
      </c>
      <c r="AX1601" s="13" t="s">
        <v>82</v>
      </c>
      <c r="AY1601" s="214" t="s">
        <v>285</v>
      </c>
    </row>
    <row r="1602" spans="2:65" s="1" customFormat="1">
      <c r="B1602" s="176"/>
      <c r="C1602" s="230" t="s">
        <v>4344</v>
      </c>
      <c r="D1602" s="230" t="s">
        <v>757</v>
      </c>
      <c r="E1602" s="231" t="s">
        <v>4345</v>
      </c>
      <c r="F1602" s="232" t="s">
        <v>4346</v>
      </c>
      <c r="G1602" s="233" t="s">
        <v>674</v>
      </c>
      <c r="H1602" s="234">
        <v>0.16700000000000001</v>
      </c>
      <c r="I1602" s="235"/>
      <c r="J1602" s="236">
        <f>ROUND(I1602*H1602,2)</f>
        <v>0</v>
      </c>
      <c r="K1602" s="407" t="s">
        <v>5584</v>
      </c>
      <c r="L1602" s="237"/>
      <c r="M1602" s="238" t="s">
        <v>5</v>
      </c>
      <c r="N1602" s="239" t="s">
        <v>45</v>
      </c>
      <c r="O1602" s="43"/>
      <c r="P1602" s="186">
        <f>O1602*H1602</f>
        <v>0</v>
      </c>
      <c r="Q1602" s="186">
        <v>0</v>
      </c>
      <c r="R1602" s="186">
        <f>Q1602*H1602</f>
        <v>0</v>
      </c>
      <c r="S1602" s="186">
        <v>0</v>
      </c>
      <c r="T1602" s="187">
        <f>S1602*H1602</f>
        <v>0</v>
      </c>
      <c r="AR1602" s="25" t="s">
        <v>401</v>
      </c>
      <c r="AT1602" s="25" t="s">
        <v>757</v>
      </c>
      <c r="AU1602" s="25" t="s">
        <v>84</v>
      </c>
      <c r="AY1602" s="25" t="s">
        <v>285</v>
      </c>
      <c r="BE1602" s="188">
        <f>IF(N1602="základní",J1602,0)</f>
        <v>0</v>
      </c>
      <c r="BF1602" s="188">
        <f>IF(N1602="snížená",J1602,0)</f>
        <v>0</v>
      </c>
      <c r="BG1602" s="188">
        <f>IF(N1602="zákl. přenesená",J1602,0)</f>
        <v>0</v>
      </c>
      <c r="BH1602" s="188">
        <f>IF(N1602="sníž. přenesená",J1602,0)</f>
        <v>0</v>
      </c>
      <c r="BI1602" s="188">
        <f>IF(N1602="nulová",J1602,0)</f>
        <v>0</v>
      </c>
      <c r="BJ1602" s="25" t="s">
        <v>82</v>
      </c>
      <c r="BK1602" s="188">
        <f>ROUND(I1602*H1602,2)</f>
        <v>0</v>
      </c>
      <c r="BL1602" s="25" t="s">
        <v>337</v>
      </c>
      <c r="BM1602" s="25" t="s">
        <v>2040</v>
      </c>
    </row>
    <row r="1603" spans="2:65" s="11" customFormat="1">
      <c r="B1603" s="189"/>
      <c r="D1603" s="215" t="s">
        <v>292</v>
      </c>
      <c r="E1603" s="216" t="s">
        <v>5</v>
      </c>
      <c r="F1603" s="217" t="s">
        <v>4347</v>
      </c>
      <c r="H1603" s="218">
        <v>0.16700000000000001</v>
      </c>
      <c r="I1603" s="194"/>
      <c r="K1603" s="398"/>
      <c r="L1603" s="189"/>
      <c r="M1603" s="195"/>
      <c r="N1603" s="196"/>
      <c r="O1603" s="196"/>
      <c r="P1603" s="196"/>
      <c r="Q1603" s="196"/>
      <c r="R1603" s="196"/>
      <c r="S1603" s="196"/>
      <c r="T1603" s="197"/>
      <c r="AT1603" s="191" t="s">
        <v>292</v>
      </c>
      <c r="AU1603" s="191" t="s">
        <v>84</v>
      </c>
      <c r="AV1603" s="11" t="s">
        <v>84</v>
      </c>
      <c r="AW1603" s="11" t="s">
        <v>37</v>
      </c>
      <c r="AX1603" s="11" t="s">
        <v>82</v>
      </c>
      <c r="AY1603" s="191" t="s">
        <v>285</v>
      </c>
    </row>
    <row r="1604" spans="2:65" s="1" customFormat="1">
      <c r="B1604" s="176"/>
      <c r="C1604" s="230" t="s">
        <v>4348</v>
      </c>
      <c r="D1604" s="230" t="s">
        <v>757</v>
      </c>
      <c r="E1604" s="231" t="s">
        <v>4349</v>
      </c>
      <c r="F1604" s="232" t="s">
        <v>4350</v>
      </c>
      <c r="G1604" s="233" t="s">
        <v>674</v>
      </c>
      <c r="H1604" s="234">
        <v>0.58199999999999996</v>
      </c>
      <c r="I1604" s="235"/>
      <c r="J1604" s="236">
        <f>ROUND(I1604*H1604,2)</f>
        <v>0</v>
      </c>
      <c r="K1604" s="407" t="s">
        <v>5584</v>
      </c>
      <c r="L1604" s="237"/>
      <c r="M1604" s="238" t="s">
        <v>5</v>
      </c>
      <c r="N1604" s="239" t="s">
        <v>45</v>
      </c>
      <c r="O1604" s="43"/>
      <c r="P1604" s="186">
        <f>O1604*H1604</f>
        <v>0</v>
      </c>
      <c r="Q1604" s="186">
        <v>0</v>
      </c>
      <c r="R1604" s="186">
        <f>Q1604*H1604</f>
        <v>0</v>
      </c>
      <c r="S1604" s="186">
        <v>0</v>
      </c>
      <c r="T1604" s="187">
        <f>S1604*H1604</f>
        <v>0</v>
      </c>
      <c r="AR1604" s="25" t="s">
        <v>401</v>
      </c>
      <c r="AT1604" s="25" t="s">
        <v>757</v>
      </c>
      <c r="AU1604" s="25" t="s">
        <v>84</v>
      </c>
      <c r="AY1604" s="25" t="s">
        <v>285</v>
      </c>
      <c r="BE1604" s="188">
        <f>IF(N1604="základní",J1604,0)</f>
        <v>0</v>
      </c>
      <c r="BF1604" s="188">
        <f>IF(N1604="snížená",J1604,0)</f>
        <v>0</v>
      </c>
      <c r="BG1604" s="188">
        <f>IF(N1604="zákl. přenesená",J1604,0)</f>
        <v>0</v>
      </c>
      <c r="BH1604" s="188">
        <f>IF(N1604="sníž. přenesená",J1604,0)</f>
        <v>0</v>
      </c>
      <c r="BI1604" s="188">
        <f>IF(N1604="nulová",J1604,0)</f>
        <v>0</v>
      </c>
      <c r="BJ1604" s="25" t="s">
        <v>82</v>
      </c>
      <c r="BK1604" s="188">
        <f>ROUND(I1604*H1604,2)</f>
        <v>0</v>
      </c>
      <c r="BL1604" s="25" t="s">
        <v>337</v>
      </c>
      <c r="BM1604" s="25" t="s">
        <v>2048</v>
      </c>
    </row>
    <row r="1605" spans="2:65" s="11" customFormat="1">
      <c r="B1605" s="189"/>
      <c r="D1605" s="215" t="s">
        <v>292</v>
      </c>
      <c r="E1605" s="216" t="s">
        <v>5</v>
      </c>
      <c r="F1605" s="217" t="s">
        <v>4351</v>
      </c>
      <c r="H1605" s="218">
        <v>0.58199999999999996</v>
      </c>
      <c r="I1605" s="194"/>
      <c r="K1605" s="398"/>
      <c r="L1605" s="189"/>
      <c r="M1605" s="195"/>
      <c r="N1605" s="196"/>
      <c r="O1605" s="196"/>
      <c r="P1605" s="196"/>
      <c r="Q1605" s="196"/>
      <c r="R1605" s="196"/>
      <c r="S1605" s="196"/>
      <c r="T1605" s="197"/>
      <c r="AT1605" s="191" t="s">
        <v>292</v>
      </c>
      <c r="AU1605" s="191" t="s">
        <v>84</v>
      </c>
      <c r="AV1605" s="11" t="s">
        <v>84</v>
      </c>
      <c r="AW1605" s="11" t="s">
        <v>37</v>
      </c>
      <c r="AX1605" s="11" t="s">
        <v>82</v>
      </c>
      <c r="AY1605" s="191" t="s">
        <v>285</v>
      </c>
    </row>
    <row r="1606" spans="2:65" s="1" customFormat="1">
      <c r="B1606" s="176"/>
      <c r="C1606" s="230" t="s">
        <v>4352</v>
      </c>
      <c r="D1606" s="230" t="s">
        <v>757</v>
      </c>
      <c r="E1606" s="231" t="s">
        <v>4353</v>
      </c>
      <c r="F1606" s="232" t="s">
        <v>4354</v>
      </c>
      <c r="G1606" s="233" t="s">
        <v>674</v>
      </c>
      <c r="H1606" s="234">
        <v>0.47499999999999998</v>
      </c>
      <c r="I1606" s="235"/>
      <c r="J1606" s="236">
        <f>ROUND(I1606*H1606,2)</f>
        <v>0</v>
      </c>
      <c r="K1606" s="407" t="s">
        <v>5584</v>
      </c>
      <c r="L1606" s="237"/>
      <c r="M1606" s="238" t="s">
        <v>5</v>
      </c>
      <c r="N1606" s="239" t="s">
        <v>45</v>
      </c>
      <c r="O1606" s="43"/>
      <c r="P1606" s="186">
        <f>O1606*H1606</f>
        <v>0</v>
      </c>
      <c r="Q1606" s="186">
        <v>0</v>
      </c>
      <c r="R1606" s="186">
        <f>Q1606*H1606</f>
        <v>0</v>
      </c>
      <c r="S1606" s="186">
        <v>0</v>
      </c>
      <c r="T1606" s="187">
        <f>S1606*H1606</f>
        <v>0</v>
      </c>
      <c r="AR1606" s="25" t="s">
        <v>401</v>
      </c>
      <c r="AT1606" s="25" t="s">
        <v>757</v>
      </c>
      <c r="AU1606" s="25" t="s">
        <v>84</v>
      </c>
      <c r="AY1606" s="25" t="s">
        <v>285</v>
      </c>
      <c r="BE1606" s="188">
        <f>IF(N1606="základní",J1606,0)</f>
        <v>0</v>
      </c>
      <c r="BF1606" s="188">
        <f>IF(N1606="snížená",J1606,0)</f>
        <v>0</v>
      </c>
      <c r="BG1606" s="188">
        <f>IF(N1606="zákl. přenesená",J1606,0)</f>
        <v>0</v>
      </c>
      <c r="BH1606" s="188">
        <f>IF(N1606="sníž. přenesená",J1606,0)</f>
        <v>0</v>
      </c>
      <c r="BI1606" s="188">
        <f>IF(N1606="nulová",J1606,0)</f>
        <v>0</v>
      </c>
      <c r="BJ1606" s="25" t="s">
        <v>82</v>
      </c>
      <c r="BK1606" s="188">
        <f>ROUND(I1606*H1606,2)</f>
        <v>0</v>
      </c>
      <c r="BL1606" s="25" t="s">
        <v>337</v>
      </c>
      <c r="BM1606" s="25" t="s">
        <v>2056</v>
      </c>
    </row>
    <row r="1607" spans="2:65" s="11" customFormat="1">
      <c r="B1607" s="189"/>
      <c r="D1607" s="215" t="s">
        <v>292</v>
      </c>
      <c r="E1607" s="216" t="s">
        <v>5</v>
      </c>
      <c r="F1607" s="217" t="s">
        <v>4355</v>
      </c>
      <c r="H1607" s="218">
        <v>0.47499999999999998</v>
      </c>
      <c r="I1607" s="194"/>
      <c r="K1607" s="398"/>
      <c r="L1607" s="189"/>
      <c r="M1607" s="195"/>
      <c r="N1607" s="196"/>
      <c r="O1607" s="196"/>
      <c r="P1607" s="196"/>
      <c r="Q1607" s="196"/>
      <c r="R1607" s="196"/>
      <c r="S1607" s="196"/>
      <c r="T1607" s="197"/>
      <c r="AT1607" s="191" t="s">
        <v>292</v>
      </c>
      <c r="AU1607" s="191" t="s">
        <v>84</v>
      </c>
      <c r="AV1607" s="11" t="s">
        <v>84</v>
      </c>
      <c r="AW1607" s="11" t="s">
        <v>37</v>
      </c>
      <c r="AX1607" s="11" t="s">
        <v>82</v>
      </c>
      <c r="AY1607" s="191" t="s">
        <v>285</v>
      </c>
    </row>
    <row r="1608" spans="2:65" s="1" customFormat="1">
      <c r="B1608" s="176"/>
      <c r="C1608" s="230" t="s">
        <v>4356</v>
      </c>
      <c r="D1608" s="230" t="s">
        <v>757</v>
      </c>
      <c r="E1608" s="231" t="s">
        <v>4357</v>
      </c>
      <c r="F1608" s="232" t="s">
        <v>4358</v>
      </c>
      <c r="G1608" s="233" t="s">
        <v>674</v>
      </c>
      <c r="H1608" s="234">
        <v>0.11799999999999999</v>
      </c>
      <c r="I1608" s="235"/>
      <c r="J1608" s="236">
        <f>ROUND(I1608*H1608,2)</f>
        <v>0</v>
      </c>
      <c r="K1608" s="407" t="s">
        <v>5584</v>
      </c>
      <c r="L1608" s="237"/>
      <c r="M1608" s="238" t="s">
        <v>5</v>
      </c>
      <c r="N1608" s="239" t="s">
        <v>45</v>
      </c>
      <c r="O1608" s="43"/>
      <c r="P1608" s="186">
        <f>O1608*H1608</f>
        <v>0</v>
      </c>
      <c r="Q1608" s="186">
        <v>0</v>
      </c>
      <c r="R1608" s="186">
        <f>Q1608*H1608</f>
        <v>0</v>
      </c>
      <c r="S1608" s="186">
        <v>0</v>
      </c>
      <c r="T1608" s="187">
        <f>S1608*H1608</f>
        <v>0</v>
      </c>
      <c r="AR1608" s="25" t="s">
        <v>401</v>
      </c>
      <c r="AT1608" s="25" t="s">
        <v>757</v>
      </c>
      <c r="AU1608" s="25" t="s">
        <v>84</v>
      </c>
      <c r="AY1608" s="25" t="s">
        <v>285</v>
      </c>
      <c r="BE1608" s="188">
        <f>IF(N1608="základní",J1608,0)</f>
        <v>0</v>
      </c>
      <c r="BF1608" s="188">
        <f>IF(N1608="snížená",J1608,0)</f>
        <v>0</v>
      </c>
      <c r="BG1608" s="188">
        <f>IF(N1608="zákl. přenesená",J1608,0)</f>
        <v>0</v>
      </c>
      <c r="BH1608" s="188">
        <f>IF(N1608="sníž. přenesená",J1608,0)</f>
        <v>0</v>
      </c>
      <c r="BI1608" s="188">
        <f>IF(N1608="nulová",J1608,0)</f>
        <v>0</v>
      </c>
      <c r="BJ1608" s="25" t="s">
        <v>82</v>
      </c>
      <c r="BK1608" s="188">
        <f>ROUND(I1608*H1608,2)</f>
        <v>0</v>
      </c>
      <c r="BL1608" s="25" t="s">
        <v>337</v>
      </c>
      <c r="BM1608" s="25" t="s">
        <v>2064</v>
      </c>
    </row>
    <row r="1609" spans="2:65" s="11" customFormat="1">
      <c r="B1609" s="189"/>
      <c r="D1609" s="215" t="s">
        <v>292</v>
      </c>
      <c r="E1609" s="216" t="s">
        <v>5</v>
      </c>
      <c r="F1609" s="217" t="s">
        <v>4359</v>
      </c>
      <c r="H1609" s="218">
        <v>0.11799999999999999</v>
      </c>
      <c r="I1609" s="194"/>
      <c r="K1609" s="398"/>
      <c r="L1609" s="189"/>
      <c r="M1609" s="195"/>
      <c r="N1609" s="196"/>
      <c r="O1609" s="196"/>
      <c r="P1609" s="196"/>
      <c r="Q1609" s="196"/>
      <c r="R1609" s="196"/>
      <c r="S1609" s="196"/>
      <c r="T1609" s="197"/>
      <c r="AT1609" s="191" t="s">
        <v>292</v>
      </c>
      <c r="AU1609" s="191" t="s">
        <v>84</v>
      </c>
      <c r="AV1609" s="11" t="s">
        <v>84</v>
      </c>
      <c r="AW1609" s="11" t="s">
        <v>37</v>
      </c>
      <c r="AX1609" s="11" t="s">
        <v>82</v>
      </c>
      <c r="AY1609" s="191" t="s">
        <v>285</v>
      </c>
    </row>
    <row r="1610" spans="2:65" s="1" customFormat="1" ht="36">
      <c r="B1610" s="176"/>
      <c r="C1610" s="177" t="s">
        <v>4360</v>
      </c>
      <c r="D1610" s="177" t="s">
        <v>287</v>
      </c>
      <c r="E1610" s="178" t="s">
        <v>4361</v>
      </c>
      <c r="F1610" s="179" t="s">
        <v>4362</v>
      </c>
      <c r="G1610" s="180" t="s">
        <v>674</v>
      </c>
      <c r="H1610" s="181">
        <v>10.51</v>
      </c>
      <c r="I1610" s="182"/>
      <c r="J1610" s="183">
        <f>ROUND(I1610*H1610,2)</f>
        <v>0</v>
      </c>
      <c r="K1610" s="403" t="s">
        <v>5585</v>
      </c>
      <c r="L1610" s="42"/>
      <c r="M1610" s="184" t="s">
        <v>5</v>
      </c>
      <c r="N1610" s="185" t="s">
        <v>45</v>
      </c>
      <c r="O1610" s="43"/>
      <c r="P1610" s="186">
        <f>O1610*H1610</f>
        <v>0</v>
      </c>
      <c r="Q1610" s="186">
        <v>0</v>
      </c>
      <c r="R1610" s="186">
        <f>Q1610*H1610</f>
        <v>0</v>
      </c>
      <c r="S1610" s="186">
        <v>0</v>
      </c>
      <c r="T1610" s="187">
        <f>S1610*H1610</f>
        <v>0</v>
      </c>
      <c r="AR1610" s="25" t="s">
        <v>337</v>
      </c>
      <c r="AT1610" s="25" t="s">
        <v>287</v>
      </c>
      <c r="AU1610" s="25" t="s">
        <v>84</v>
      </c>
      <c r="AY1610" s="25" t="s">
        <v>285</v>
      </c>
      <c r="BE1610" s="188">
        <f>IF(N1610="základní",J1610,0)</f>
        <v>0</v>
      </c>
      <c r="BF1610" s="188">
        <f>IF(N1610="snížená",J1610,0)</f>
        <v>0</v>
      </c>
      <c r="BG1610" s="188">
        <f>IF(N1610="zákl. přenesená",J1610,0)</f>
        <v>0</v>
      </c>
      <c r="BH1610" s="188">
        <f>IF(N1610="sníž. přenesená",J1610,0)</f>
        <v>0</v>
      </c>
      <c r="BI1610" s="188">
        <f>IF(N1610="nulová",J1610,0)</f>
        <v>0</v>
      </c>
      <c r="BJ1610" s="25" t="s">
        <v>82</v>
      </c>
      <c r="BK1610" s="188">
        <f>ROUND(I1610*H1610,2)</f>
        <v>0</v>
      </c>
      <c r="BL1610" s="25" t="s">
        <v>337</v>
      </c>
      <c r="BM1610" s="25" t="s">
        <v>2072</v>
      </c>
    </row>
    <row r="1611" spans="2:65" s="10" customFormat="1" ht="14.4">
      <c r="B1611" s="162"/>
      <c r="D1611" s="173" t="s">
        <v>73</v>
      </c>
      <c r="E1611" s="174" t="s">
        <v>3553</v>
      </c>
      <c r="F1611" s="174" t="s">
        <v>4363</v>
      </c>
      <c r="I1611" s="165"/>
      <c r="J1611" s="175">
        <f>BK1611</f>
        <v>0</v>
      </c>
      <c r="K1611" s="401"/>
      <c r="L1611" s="162"/>
      <c r="M1611" s="167"/>
      <c r="N1611" s="168"/>
      <c r="O1611" s="168"/>
      <c r="P1611" s="169">
        <f>SUM(P1612:P1627)</f>
        <v>0</v>
      </c>
      <c r="Q1611" s="168"/>
      <c r="R1611" s="169">
        <f>SUM(R1612:R1627)</f>
        <v>0</v>
      </c>
      <c r="S1611" s="168"/>
      <c r="T1611" s="170">
        <f>SUM(T1612:T1627)</f>
        <v>0</v>
      </c>
      <c r="AR1611" s="163" t="s">
        <v>84</v>
      </c>
      <c r="AT1611" s="171" t="s">
        <v>73</v>
      </c>
      <c r="AU1611" s="171" t="s">
        <v>82</v>
      </c>
      <c r="AY1611" s="163" t="s">
        <v>285</v>
      </c>
      <c r="BK1611" s="172">
        <f>SUM(BK1612:BK1627)</f>
        <v>0</v>
      </c>
    </row>
    <row r="1612" spans="2:65" s="1" customFormat="1" ht="24">
      <c r="B1612" s="176"/>
      <c r="C1612" s="177" t="s">
        <v>4364</v>
      </c>
      <c r="D1612" s="177" t="s">
        <v>287</v>
      </c>
      <c r="E1612" s="178" t="s">
        <v>4365</v>
      </c>
      <c r="F1612" s="179" t="s">
        <v>4366</v>
      </c>
      <c r="G1612" s="180" t="s">
        <v>328</v>
      </c>
      <c r="H1612" s="181">
        <v>38.405000000000001</v>
      </c>
      <c r="I1612" s="182"/>
      <c r="J1612" s="183">
        <f>ROUND(I1612*H1612,2)</f>
        <v>0</v>
      </c>
      <c r="K1612" s="403" t="s">
        <v>5585</v>
      </c>
      <c r="L1612" s="42"/>
      <c r="M1612" s="184" t="s">
        <v>5</v>
      </c>
      <c r="N1612" s="185" t="s">
        <v>45</v>
      </c>
      <c r="O1612" s="43"/>
      <c r="P1612" s="186">
        <f>O1612*H1612</f>
        <v>0</v>
      </c>
      <c r="Q1612" s="186">
        <v>0</v>
      </c>
      <c r="R1612" s="186">
        <f>Q1612*H1612</f>
        <v>0</v>
      </c>
      <c r="S1612" s="186">
        <v>0</v>
      </c>
      <c r="T1612" s="187">
        <f>S1612*H1612</f>
        <v>0</v>
      </c>
      <c r="AR1612" s="25" t="s">
        <v>337</v>
      </c>
      <c r="AT1612" s="25" t="s">
        <v>287</v>
      </c>
      <c r="AU1612" s="25" t="s">
        <v>84</v>
      </c>
      <c r="AY1612" s="25" t="s">
        <v>285</v>
      </c>
      <c r="BE1612" s="188">
        <f>IF(N1612="základní",J1612,0)</f>
        <v>0</v>
      </c>
      <c r="BF1612" s="188">
        <f>IF(N1612="snížená",J1612,0)</f>
        <v>0</v>
      </c>
      <c r="BG1612" s="188">
        <f>IF(N1612="zákl. přenesená",J1612,0)</f>
        <v>0</v>
      </c>
      <c r="BH1612" s="188">
        <f>IF(N1612="sníž. přenesená",J1612,0)</f>
        <v>0</v>
      </c>
      <c r="BI1612" s="188">
        <f>IF(N1612="nulová",J1612,0)</f>
        <v>0</v>
      </c>
      <c r="BJ1612" s="25" t="s">
        <v>82</v>
      </c>
      <c r="BK1612" s="188">
        <f>ROUND(I1612*H1612,2)</f>
        <v>0</v>
      </c>
      <c r="BL1612" s="25" t="s">
        <v>337</v>
      </c>
      <c r="BM1612" s="25" t="s">
        <v>2080</v>
      </c>
    </row>
    <row r="1613" spans="2:65" s="11" customFormat="1">
      <c r="B1613" s="189"/>
      <c r="D1613" s="215" t="s">
        <v>292</v>
      </c>
      <c r="E1613" s="216" t="s">
        <v>5</v>
      </c>
      <c r="F1613" s="217" t="s">
        <v>4367</v>
      </c>
      <c r="H1613" s="218">
        <v>38.405000000000001</v>
      </c>
      <c r="I1613" s="194"/>
      <c r="K1613" s="398"/>
      <c r="L1613" s="189"/>
      <c r="M1613" s="195"/>
      <c r="N1613" s="196"/>
      <c r="O1613" s="196"/>
      <c r="P1613" s="196"/>
      <c r="Q1613" s="196"/>
      <c r="R1613" s="196"/>
      <c r="S1613" s="196"/>
      <c r="T1613" s="197"/>
      <c r="AT1613" s="191" t="s">
        <v>292</v>
      </c>
      <c r="AU1613" s="191" t="s">
        <v>84</v>
      </c>
      <c r="AV1613" s="11" t="s">
        <v>84</v>
      </c>
      <c r="AW1613" s="11" t="s">
        <v>37</v>
      </c>
      <c r="AX1613" s="11" t="s">
        <v>82</v>
      </c>
      <c r="AY1613" s="191" t="s">
        <v>285</v>
      </c>
    </row>
    <row r="1614" spans="2:65" s="1" customFormat="1" ht="24">
      <c r="B1614" s="176"/>
      <c r="C1614" s="177" t="s">
        <v>4368</v>
      </c>
      <c r="D1614" s="177" t="s">
        <v>287</v>
      </c>
      <c r="E1614" s="178" t="s">
        <v>4369</v>
      </c>
      <c r="F1614" s="179" t="s">
        <v>4370</v>
      </c>
      <c r="G1614" s="180" t="s">
        <v>328</v>
      </c>
      <c r="H1614" s="181">
        <v>30.6</v>
      </c>
      <c r="I1614" s="182"/>
      <c r="J1614" s="183">
        <f>ROUND(I1614*H1614,2)</f>
        <v>0</v>
      </c>
      <c r="K1614" s="403" t="s">
        <v>5585</v>
      </c>
      <c r="L1614" s="42"/>
      <c r="M1614" s="184" t="s">
        <v>5</v>
      </c>
      <c r="N1614" s="185" t="s">
        <v>45</v>
      </c>
      <c r="O1614" s="43"/>
      <c r="P1614" s="186">
        <f>O1614*H1614</f>
        <v>0</v>
      </c>
      <c r="Q1614" s="186">
        <v>0</v>
      </c>
      <c r="R1614" s="186">
        <f>Q1614*H1614</f>
        <v>0</v>
      </c>
      <c r="S1614" s="186">
        <v>0</v>
      </c>
      <c r="T1614" s="187">
        <f>S1614*H1614</f>
        <v>0</v>
      </c>
      <c r="AR1614" s="25" t="s">
        <v>337</v>
      </c>
      <c r="AT1614" s="25" t="s">
        <v>287</v>
      </c>
      <c r="AU1614" s="25" t="s">
        <v>84</v>
      </c>
      <c r="AY1614" s="25" t="s">
        <v>285</v>
      </c>
      <c r="BE1614" s="188">
        <f>IF(N1614="základní",J1614,0)</f>
        <v>0</v>
      </c>
      <c r="BF1614" s="188">
        <f>IF(N1614="snížená",J1614,0)</f>
        <v>0</v>
      </c>
      <c r="BG1614" s="188">
        <f>IF(N1614="zákl. přenesená",J1614,0)</f>
        <v>0</v>
      </c>
      <c r="BH1614" s="188">
        <f>IF(N1614="sníž. přenesená",J1614,0)</f>
        <v>0</v>
      </c>
      <c r="BI1614" s="188">
        <f>IF(N1614="nulová",J1614,0)</f>
        <v>0</v>
      </c>
      <c r="BJ1614" s="25" t="s">
        <v>82</v>
      </c>
      <c r="BK1614" s="188">
        <f>ROUND(I1614*H1614,2)</f>
        <v>0</v>
      </c>
      <c r="BL1614" s="25" t="s">
        <v>337</v>
      </c>
      <c r="BM1614" s="25" t="s">
        <v>2088</v>
      </c>
    </row>
    <row r="1615" spans="2:65" s="12" customFormat="1">
      <c r="B1615" s="198"/>
      <c r="D1615" s="190" t="s">
        <v>292</v>
      </c>
      <c r="E1615" s="199" t="s">
        <v>5</v>
      </c>
      <c r="F1615" s="200" t="s">
        <v>4371</v>
      </c>
      <c r="H1615" s="201" t="s">
        <v>5</v>
      </c>
      <c r="I1615" s="202"/>
      <c r="K1615" s="399"/>
      <c r="L1615" s="198"/>
      <c r="M1615" s="203"/>
      <c r="N1615" s="204"/>
      <c r="O1615" s="204"/>
      <c r="P1615" s="204"/>
      <c r="Q1615" s="204"/>
      <c r="R1615" s="204"/>
      <c r="S1615" s="204"/>
      <c r="T1615" s="205"/>
      <c r="AT1615" s="201" t="s">
        <v>292</v>
      </c>
      <c r="AU1615" s="201" t="s">
        <v>84</v>
      </c>
      <c r="AV1615" s="12" t="s">
        <v>82</v>
      </c>
      <c r="AW1615" s="12" t="s">
        <v>37</v>
      </c>
      <c r="AX1615" s="12" t="s">
        <v>74</v>
      </c>
      <c r="AY1615" s="201" t="s">
        <v>285</v>
      </c>
    </row>
    <row r="1616" spans="2:65" s="11" customFormat="1">
      <c r="B1616" s="189"/>
      <c r="D1616" s="215" t="s">
        <v>292</v>
      </c>
      <c r="E1616" s="216" t="s">
        <v>132</v>
      </c>
      <c r="F1616" s="217" t="s">
        <v>4372</v>
      </c>
      <c r="H1616" s="218">
        <v>30.6</v>
      </c>
      <c r="I1616" s="194"/>
      <c r="K1616" s="398"/>
      <c r="L1616" s="189"/>
      <c r="M1616" s="195"/>
      <c r="N1616" s="196"/>
      <c r="O1616" s="196"/>
      <c r="P1616" s="196"/>
      <c r="Q1616" s="196"/>
      <c r="R1616" s="196"/>
      <c r="S1616" s="196"/>
      <c r="T1616" s="197"/>
      <c r="AT1616" s="191" t="s">
        <v>292</v>
      </c>
      <c r="AU1616" s="191" t="s">
        <v>84</v>
      </c>
      <c r="AV1616" s="11" t="s">
        <v>84</v>
      </c>
      <c r="AW1616" s="11" t="s">
        <v>37</v>
      </c>
      <c r="AX1616" s="11" t="s">
        <v>82</v>
      </c>
      <c r="AY1616" s="191" t="s">
        <v>285</v>
      </c>
    </row>
    <row r="1617" spans="2:65" s="1" customFormat="1" ht="24">
      <c r="B1617" s="176"/>
      <c r="C1617" s="177" t="s">
        <v>4373</v>
      </c>
      <c r="D1617" s="177" t="s">
        <v>287</v>
      </c>
      <c r="E1617" s="178" t="s">
        <v>4374</v>
      </c>
      <c r="F1617" s="179" t="s">
        <v>4375</v>
      </c>
      <c r="G1617" s="180" t="s">
        <v>318</v>
      </c>
      <c r="H1617" s="181">
        <v>106</v>
      </c>
      <c r="I1617" s="182"/>
      <c r="J1617" s="183">
        <f>ROUND(I1617*H1617,2)</f>
        <v>0</v>
      </c>
      <c r="K1617" s="403" t="s">
        <v>5585</v>
      </c>
      <c r="L1617" s="42"/>
      <c r="M1617" s="184" t="s">
        <v>5</v>
      </c>
      <c r="N1617" s="185" t="s">
        <v>45</v>
      </c>
      <c r="O1617" s="43"/>
      <c r="P1617" s="186">
        <f>O1617*H1617</f>
        <v>0</v>
      </c>
      <c r="Q1617" s="186">
        <v>0</v>
      </c>
      <c r="R1617" s="186">
        <f>Q1617*H1617</f>
        <v>0</v>
      </c>
      <c r="S1617" s="186">
        <v>0</v>
      </c>
      <c r="T1617" s="187">
        <f>S1617*H1617</f>
        <v>0</v>
      </c>
      <c r="AR1617" s="25" t="s">
        <v>337</v>
      </c>
      <c r="AT1617" s="25" t="s">
        <v>287</v>
      </c>
      <c r="AU1617" s="25" t="s">
        <v>84</v>
      </c>
      <c r="AY1617" s="25" t="s">
        <v>285</v>
      </c>
      <c r="BE1617" s="188">
        <f>IF(N1617="základní",J1617,0)</f>
        <v>0</v>
      </c>
      <c r="BF1617" s="188">
        <f>IF(N1617="snížená",J1617,0)</f>
        <v>0</v>
      </c>
      <c r="BG1617" s="188">
        <f>IF(N1617="zákl. přenesená",J1617,0)</f>
        <v>0</v>
      </c>
      <c r="BH1617" s="188">
        <f>IF(N1617="sníž. přenesená",J1617,0)</f>
        <v>0</v>
      </c>
      <c r="BI1617" s="188">
        <f>IF(N1617="nulová",J1617,0)</f>
        <v>0</v>
      </c>
      <c r="BJ1617" s="25" t="s">
        <v>82</v>
      </c>
      <c r="BK1617" s="188">
        <f>ROUND(I1617*H1617,2)</f>
        <v>0</v>
      </c>
      <c r="BL1617" s="25" t="s">
        <v>337</v>
      </c>
      <c r="BM1617" s="25" t="s">
        <v>2096</v>
      </c>
    </row>
    <row r="1618" spans="2:65" s="11" customFormat="1">
      <c r="B1618" s="189"/>
      <c r="D1618" s="190" t="s">
        <v>292</v>
      </c>
      <c r="E1618" s="191" t="s">
        <v>146</v>
      </c>
      <c r="F1618" s="192" t="s">
        <v>4376</v>
      </c>
      <c r="H1618" s="193">
        <v>61</v>
      </c>
      <c r="I1618" s="194"/>
      <c r="K1618" s="398"/>
      <c r="L1618" s="189"/>
      <c r="M1618" s="195"/>
      <c r="N1618" s="196"/>
      <c r="O1618" s="196"/>
      <c r="P1618" s="196"/>
      <c r="Q1618" s="196"/>
      <c r="R1618" s="196"/>
      <c r="S1618" s="196"/>
      <c r="T1618" s="197"/>
      <c r="AT1618" s="191" t="s">
        <v>292</v>
      </c>
      <c r="AU1618" s="191" t="s">
        <v>84</v>
      </c>
      <c r="AV1618" s="11" t="s">
        <v>84</v>
      </c>
      <c r="AW1618" s="11" t="s">
        <v>37</v>
      </c>
      <c r="AX1618" s="11" t="s">
        <v>74</v>
      </c>
      <c r="AY1618" s="191" t="s">
        <v>285</v>
      </c>
    </row>
    <row r="1619" spans="2:65" s="11" customFormat="1">
      <c r="B1619" s="189"/>
      <c r="D1619" s="190" t="s">
        <v>292</v>
      </c>
      <c r="E1619" s="191" t="s">
        <v>148</v>
      </c>
      <c r="F1619" s="192" t="s">
        <v>4377</v>
      </c>
      <c r="H1619" s="193">
        <v>45</v>
      </c>
      <c r="I1619" s="194"/>
      <c r="K1619" s="398"/>
      <c r="L1619" s="189"/>
      <c r="M1619" s="195"/>
      <c r="N1619" s="196"/>
      <c r="O1619" s="196"/>
      <c r="P1619" s="196"/>
      <c r="Q1619" s="196"/>
      <c r="R1619" s="196"/>
      <c r="S1619" s="196"/>
      <c r="T1619" s="197"/>
      <c r="AT1619" s="191" t="s">
        <v>292</v>
      </c>
      <c r="AU1619" s="191" t="s">
        <v>84</v>
      </c>
      <c r="AV1619" s="11" t="s">
        <v>84</v>
      </c>
      <c r="AW1619" s="11" t="s">
        <v>37</v>
      </c>
      <c r="AX1619" s="11" t="s">
        <v>74</v>
      </c>
      <c r="AY1619" s="191" t="s">
        <v>285</v>
      </c>
    </row>
    <row r="1620" spans="2:65" s="13" customFormat="1">
      <c r="B1620" s="206"/>
      <c r="D1620" s="215" t="s">
        <v>292</v>
      </c>
      <c r="E1620" s="219" t="s">
        <v>5</v>
      </c>
      <c r="F1620" s="220" t="s">
        <v>310</v>
      </c>
      <c r="H1620" s="221">
        <v>106</v>
      </c>
      <c r="I1620" s="210"/>
      <c r="K1620" s="400"/>
      <c r="L1620" s="206"/>
      <c r="M1620" s="211"/>
      <c r="N1620" s="212"/>
      <c r="O1620" s="212"/>
      <c r="P1620" s="212"/>
      <c r="Q1620" s="212"/>
      <c r="R1620" s="212"/>
      <c r="S1620" s="212"/>
      <c r="T1620" s="213"/>
      <c r="AT1620" s="214" t="s">
        <v>292</v>
      </c>
      <c r="AU1620" s="214" t="s">
        <v>84</v>
      </c>
      <c r="AV1620" s="13" t="s">
        <v>291</v>
      </c>
      <c r="AW1620" s="13" t="s">
        <v>37</v>
      </c>
      <c r="AX1620" s="13" t="s">
        <v>82</v>
      </c>
      <c r="AY1620" s="214" t="s">
        <v>285</v>
      </c>
    </row>
    <row r="1621" spans="2:65" s="1" customFormat="1">
      <c r="B1621" s="176"/>
      <c r="C1621" s="230" t="s">
        <v>4378</v>
      </c>
      <c r="D1621" s="230" t="s">
        <v>757</v>
      </c>
      <c r="E1621" s="231" t="s">
        <v>4379</v>
      </c>
      <c r="F1621" s="232" t="s">
        <v>4380</v>
      </c>
      <c r="G1621" s="233" t="s">
        <v>370</v>
      </c>
      <c r="H1621" s="234">
        <v>198</v>
      </c>
      <c r="I1621" s="235"/>
      <c r="J1621" s="236">
        <f>ROUND(I1621*H1621,2)</f>
        <v>0</v>
      </c>
      <c r="K1621" s="407" t="s">
        <v>5587</v>
      </c>
      <c r="L1621" s="237"/>
      <c r="M1621" s="238" t="s">
        <v>5</v>
      </c>
      <c r="N1621" s="239" t="s">
        <v>45</v>
      </c>
      <c r="O1621" s="43"/>
      <c r="P1621" s="186">
        <f>O1621*H1621</f>
        <v>0</v>
      </c>
      <c r="Q1621" s="186">
        <v>0</v>
      </c>
      <c r="R1621" s="186">
        <f>Q1621*H1621</f>
        <v>0</v>
      </c>
      <c r="S1621" s="186">
        <v>0</v>
      </c>
      <c r="T1621" s="187">
        <f>S1621*H1621</f>
        <v>0</v>
      </c>
      <c r="AR1621" s="25" t="s">
        <v>401</v>
      </c>
      <c r="AT1621" s="25" t="s">
        <v>757</v>
      </c>
      <c r="AU1621" s="25" t="s">
        <v>84</v>
      </c>
      <c r="AY1621" s="25" t="s">
        <v>285</v>
      </c>
      <c r="BE1621" s="188">
        <f>IF(N1621="základní",J1621,0)</f>
        <v>0</v>
      </c>
      <c r="BF1621" s="188">
        <f>IF(N1621="snížená",J1621,0)</f>
        <v>0</v>
      </c>
      <c r="BG1621" s="188">
        <f>IF(N1621="zákl. přenesená",J1621,0)</f>
        <v>0</v>
      </c>
      <c r="BH1621" s="188">
        <f>IF(N1621="sníž. přenesená",J1621,0)</f>
        <v>0</v>
      </c>
      <c r="BI1621" s="188">
        <f>IF(N1621="nulová",J1621,0)</f>
        <v>0</v>
      </c>
      <c r="BJ1621" s="25" t="s">
        <v>82</v>
      </c>
      <c r="BK1621" s="188">
        <f>ROUND(I1621*H1621,2)</f>
        <v>0</v>
      </c>
      <c r="BL1621" s="25" t="s">
        <v>337</v>
      </c>
      <c r="BM1621" s="25" t="s">
        <v>2104</v>
      </c>
    </row>
    <row r="1622" spans="2:65" s="11" customFormat="1">
      <c r="B1622" s="189"/>
      <c r="D1622" s="215" t="s">
        <v>292</v>
      </c>
      <c r="E1622" s="216" t="s">
        <v>5</v>
      </c>
      <c r="F1622" s="217" t="s">
        <v>4381</v>
      </c>
      <c r="H1622" s="218">
        <v>198</v>
      </c>
      <c r="I1622" s="194"/>
      <c r="K1622" s="398"/>
      <c r="L1622" s="189"/>
      <c r="M1622" s="195"/>
      <c r="N1622" s="196"/>
      <c r="O1622" s="196"/>
      <c r="P1622" s="196"/>
      <c r="Q1622" s="196"/>
      <c r="R1622" s="196"/>
      <c r="S1622" s="196"/>
      <c r="T1622" s="197"/>
      <c r="AT1622" s="191" t="s">
        <v>292</v>
      </c>
      <c r="AU1622" s="191" t="s">
        <v>84</v>
      </c>
      <c r="AV1622" s="11" t="s">
        <v>84</v>
      </c>
      <c r="AW1622" s="11" t="s">
        <v>37</v>
      </c>
      <c r="AX1622" s="11" t="s">
        <v>82</v>
      </c>
      <c r="AY1622" s="191" t="s">
        <v>285</v>
      </c>
    </row>
    <row r="1623" spans="2:65" s="1" customFormat="1">
      <c r="B1623" s="176"/>
      <c r="C1623" s="230" t="s">
        <v>4382</v>
      </c>
      <c r="D1623" s="230" t="s">
        <v>757</v>
      </c>
      <c r="E1623" s="231" t="s">
        <v>4383</v>
      </c>
      <c r="F1623" s="232" t="s">
        <v>4384</v>
      </c>
      <c r="G1623" s="233" t="s">
        <v>328</v>
      </c>
      <c r="H1623" s="234">
        <v>33.659999999999997</v>
      </c>
      <c r="I1623" s="235"/>
      <c r="J1623" s="236">
        <f>ROUND(I1623*H1623,2)</f>
        <v>0</v>
      </c>
      <c r="K1623" s="407" t="s">
        <v>5587</v>
      </c>
      <c r="L1623" s="237"/>
      <c r="M1623" s="238" t="s">
        <v>5</v>
      </c>
      <c r="N1623" s="239" t="s">
        <v>45</v>
      </c>
      <c r="O1623" s="43"/>
      <c r="P1623" s="186">
        <f>O1623*H1623</f>
        <v>0</v>
      </c>
      <c r="Q1623" s="186">
        <v>0</v>
      </c>
      <c r="R1623" s="186">
        <f>Q1623*H1623</f>
        <v>0</v>
      </c>
      <c r="S1623" s="186">
        <v>0</v>
      </c>
      <c r="T1623" s="187">
        <f>S1623*H1623</f>
        <v>0</v>
      </c>
      <c r="AR1623" s="25" t="s">
        <v>401</v>
      </c>
      <c r="AT1623" s="25" t="s">
        <v>757</v>
      </c>
      <c r="AU1623" s="25" t="s">
        <v>84</v>
      </c>
      <c r="AY1623" s="25" t="s">
        <v>285</v>
      </c>
      <c r="BE1623" s="188">
        <f>IF(N1623="základní",J1623,0)</f>
        <v>0</v>
      </c>
      <c r="BF1623" s="188">
        <f>IF(N1623="snížená",J1623,0)</f>
        <v>0</v>
      </c>
      <c r="BG1623" s="188">
        <f>IF(N1623="zákl. přenesená",J1623,0)</f>
        <v>0</v>
      </c>
      <c r="BH1623" s="188">
        <f>IF(N1623="sníž. přenesená",J1623,0)</f>
        <v>0</v>
      </c>
      <c r="BI1623" s="188">
        <f>IF(N1623="nulová",J1623,0)</f>
        <v>0</v>
      </c>
      <c r="BJ1623" s="25" t="s">
        <v>82</v>
      </c>
      <c r="BK1623" s="188">
        <f>ROUND(I1623*H1623,2)</f>
        <v>0</v>
      </c>
      <c r="BL1623" s="25" t="s">
        <v>337</v>
      </c>
      <c r="BM1623" s="25" t="s">
        <v>2112</v>
      </c>
    </row>
    <row r="1624" spans="2:65" s="11" customFormat="1">
      <c r="B1624" s="189"/>
      <c r="D1624" s="215" t="s">
        <v>292</v>
      </c>
      <c r="E1624" s="216" t="s">
        <v>5</v>
      </c>
      <c r="F1624" s="217" t="s">
        <v>4385</v>
      </c>
      <c r="H1624" s="218">
        <v>33.659999999999997</v>
      </c>
      <c r="I1624" s="194"/>
      <c r="K1624" s="398"/>
      <c r="L1624" s="189"/>
      <c r="M1624" s="195"/>
      <c r="N1624" s="196"/>
      <c r="O1624" s="196"/>
      <c r="P1624" s="196"/>
      <c r="Q1624" s="196"/>
      <c r="R1624" s="196"/>
      <c r="S1624" s="196"/>
      <c r="T1624" s="197"/>
      <c r="AT1624" s="191" t="s">
        <v>292</v>
      </c>
      <c r="AU1624" s="191" t="s">
        <v>84</v>
      </c>
      <c r="AV1624" s="11" t="s">
        <v>84</v>
      </c>
      <c r="AW1624" s="11" t="s">
        <v>37</v>
      </c>
      <c r="AX1624" s="11" t="s">
        <v>82</v>
      </c>
      <c r="AY1624" s="191" t="s">
        <v>285</v>
      </c>
    </row>
    <row r="1625" spans="2:65" s="1" customFormat="1">
      <c r="B1625" s="176"/>
      <c r="C1625" s="230" t="s">
        <v>4386</v>
      </c>
      <c r="D1625" s="230" t="s">
        <v>757</v>
      </c>
      <c r="E1625" s="231" t="s">
        <v>4387</v>
      </c>
      <c r="F1625" s="232" t="s">
        <v>4388</v>
      </c>
      <c r="G1625" s="233" t="s">
        <v>370</v>
      </c>
      <c r="H1625" s="234">
        <v>223.667</v>
      </c>
      <c r="I1625" s="235"/>
      <c r="J1625" s="236">
        <f>ROUND(I1625*H1625,2)</f>
        <v>0</v>
      </c>
      <c r="K1625" s="407" t="s">
        <v>5587</v>
      </c>
      <c r="L1625" s="237"/>
      <c r="M1625" s="238" t="s">
        <v>5</v>
      </c>
      <c r="N1625" s="239" t="s">
        <v>45</v>
      </c>
      <c r="O1625" s="43"/>
      <c r="P1625" s="186">
        <f>O1625*H1625</f>
        <v>0</v>
      </c>
      <c r="Q1625" s="186">
        <v>0</v>
      </c>
      <c r="R1625" s="186">
        <f>Q1625*H1625</f>
        <v>0</v>
      </c>
      <c r="S1625" s="186">
        <v>0</v>
      </c>
      <c r="T1625" s="187">
        <f>S1625*H1625</f>
        <v>0</v>
      </c>
      <c r="AR1625" s="25" t="s">
        <v>401</v>
      </c>
      <c r="AT1625" s="25" t="s">
        <v>757</v>
      </c>
      <c r="AU1625" s="25" t="s">
        <v>84</v>
      </c>
      <c r="AY1625" s="25" t="s">
        <v>285</v>
      </c>
      <c r="BE1625" s="188">
        <f>IF(N1625="základní",J1625,0)</f>
        <v>0</v>
      </c>
      <c r="BF1625" s="188">
        <f>IF(N1625="snížená",J1625,0)</f>
        <v>0</v>
      </c>
      <c r="BG1625" s="188">
        <f>IF(N1625="zákl. přenesená",J1625,0)</f>
        <v>0</v>
      </c>
      <c r="BH1625" s="188">
        <f>IF(N1625="sníž. přenesená",J1625,0)</f>
        <v>0</v>
      </c>
      <c r="BI1625" s="188">
        <f>IF(N1625="nulová",J1625,0)</f>
        <v>0</v>
      </c>
      <c r="BJ1625" s="25" t="s">
        <v>82</v>
      </c>
      <c r="BK1625" s="188">
        <f>ROUND(I1625*H1625,2)</f>
        <v>0</v>
      </c>
      <c r="BL1625" s="25" t="s">
        <v>337</v>
      </c>
      <c r="BM1625" s="25" t="s">
        <v>2120</v>
      </c>
    </row>
    <row r="1626" spans="2:65" s="11" customFormat="1">
      <c r="B1626" s="189"/>
      <c r="D1626" s="215" t="s">
        <v>292</v>
      </c>
      <c r="E1626" s="216" t="s">
        <v>5</v>
      </c>
      <c r="F1626" s="217" t="s">
        <v>4389</v>
      </c>
      <c r="H1626" s="218">
        <v>223.667</v>
      </c>
      <c r="I1626" s="194"/>
      <c r="K1626" s="398"/>
      <c r="L1626" s="189"/>
      <c r="M1626" s="195"/>
      <c r="N1626" s="196"/>
      <c r="O1626" s="196"/>
      <c r="P1626" s="196"/>
      <c r="Q1626" s="196"/>
      <c r="R1626" s="196"/>
      <c r="S1626" s="196"/>
      <c r="T1626" s="197"/>
      <c r="AT1626" s="191" t="s">
        <v>292</v>
      </c>
      <c r="AU1626" s="191" t="s">
        <v>84</v>
      </c>
      <c r="AV1626" s="11" t="s">
        <v>84</v>
      </c>
      <c r="AW1626" s="11" t="s">
        <v>37</v>
      </c>
      <c r="AX1626" s="11" t="s">
        <v>82</v>
      </c>
      <c r="AY1626" s="191" t="s">
        <v>285</v>
      </c>
    </row>
    <row r="1627" spans="2:65" s="1" customFormat="1" ht="24">
      <c r="B1627" s="176"/>
      <c r="C1627" s="177" t="s">
        <v>4390</v>
      </c>
      <c r="D1627" s="177" t="s">
        <v>287</v>
      </c>
      <c r="E1627" s="178" t="s">
        <v>4391</v>
      </c>
      <c r="F1627" s="179" t="s">
        <v>4392</v>
      </c>
      <c r="G1627" s="180" t="s">
        <v>674</v>
      </c>
      <c r="H1627" s="181">
        <v>1.4610000000000001</v>
      </c>
      <c r="I1627" s="182"/>
      <c r="J1627" s="183">
        <f>ROUND(I1627*H1627,2)</f>
        <v>0</v>
      </c>
      <c r="K1627" s="403" t="s">
        <v>5585</v>
      </c>
      <c r="L1627" s="42"/>
      <c r="M1627" s="184" t="s">
        <v>5</v>
      </c>
      <c r="N1627" s="185" t="s">
        <v>45</v>
      </c>
      <c r="O1627" s="43"/>
      <c r="P1627" s="186">
        <f>O1627*H1627</f>
        <v>0</v>
      </c>
      <c r="Q1627" s="186">
        <v>0</v>
      </c>
      <c r="R1627" s="186">
        <f>Q1627*H1627</f>
        <v>0</v>
      </c>
      <c r="S1627" s="186">
        <v>0</v>
      </c>
      <c r="T1627" s="187">
        <f>S1627*H1627</f>
        <v>0</v>
      </c>
      <c r="AR1627" s="25" t="s">
        <v>337</v>
      </c>
      <c r="AT1627" s="25" t="s">
        <v>287</v>
      </c>
      <c r="AU1627" s="25" t="s">
        <v>84</v>
      </c>
      <c r="AY1627" s="25" t="s">
        <v>285</v>
      </c>
      <c r="BE1627" s="188">
        <f>IF(N1627="základní",J1627,0)</f>
        <v>0</v>
      </c>
      <c r="BF1627" s="188">
        <f>IF(N1627="snížená",J1627,0)</f>
        <v>0</v>
      </c>
      <c r="BG1627" s="188">
        <f>IF(N1627="zákl. přenesená",J1627,0)</f>
        <v>0</v>
      </c>
      <c r="BH1627" s="188">
        <f>IF(N1627="sníž. přenesená",J1627,0)</f>
        <v>0</v>
      </c>
      <c r="BI1627" s="188">
        <f>IF(N1627="nulová",J1627,0)</f>
        <v>0</v>
      </c>
      <c r="BJ1627" s="25" t="s">
        <v>82</v>
      </c>
      <c r="BK1627" s="188">
        <f>ROUND(I1627*H1627,2)</f>
        <v>0</v>
      </c>
      <c r="BL1627" s="25" t="s">
        <v>337</v>
      </c>
      <c r="BM1627" s="25" t="s">
        <v>2128</v>
      </c>
    </row>
    <row r="1628" spans="2:65" s="10" customFormat="1" ht="14.4">
      <c r="B1628" s="162"/>
      <c r="D1628" s="173" t="s">
        <v>73</v>
      </c>
      <c r="E1628" s="174" t="s">
        <v>3557</v>
      </c>
      <c r="F1628" s="174" t="s">
        <v>4393</v>
      </c>
      <c r="I1628" s="165"/>
      <c r="J1628" s="175">
        <f>BK1628</f>
        <v>0</v>
      </c>
      <c r="K1628" s="401"/>
      <c r="L1628" s="162"/>
      <c r="M1628" s="167"/>
      <c r="N1628" s="168"/>
      <c r="O1628" s="168"/>
      <c r="P1628" s="169">
        <f>SUM(P1629:P1634)</f>
        <v>0</v>
      </c>
      <c r="Q1628" s="168"/>
      <c r="R1628" s="169">
        <f>SUM(R1629:R1634)</f>
        <v>8.799904999999999</v>
      </c>
      <c r="S1628" s="168"/>
      <c r="T1628" s="170">
        <f>SUM(T1629:T1634)</f>
        <v>0</v>
      </c>
      <c r="AR1628" s="163" t="s">
        <v>84</v>
      </c>
      <c r="AT1628" s="171" t="s">
        <v>73</v>
      </c>
      <c r="AU1628" s="171" t="s">
        <v>82</v>
      </c>
      <c r="AY1628" s="163" t="s">
        <v>285</v>
      </c>
      <c r="BK1628" s="172">
        <f>SUM(BK1629:BK1634)</f>
        <v>0</v>
      </c>
    </row>
    <row r="1629" spans="2:65" s="1" customFormat="1" ht="24">
      <c r="B1629" s="176"/>
      <c r="C1629" s="177" t="s">
        <v>4394</v>
      </c>
      <c r="D1629" s="177" t="s">
        <v>287</v>
      </c>
      <c r="E1629" s="178" t="s">
        <v>4395</v>
      </c>
      <c r="F1629" s="179" t="s">
        <v>4396</v>
      </c>
      <c r="G1629" s="180" t="s">
        <v>328</v>
      </c>
      <c r="H1629" s="181">
        <v>103.31</v>
      </c>
      <c r="I1629" s="182"/>
      <c r="J1629" s="183">
        <f>ROUND(I1629*H1629,2)</f>
        <v>0</v>
      </c>
      <c r="K1629" s="403" t="s">
        <v>5585</v>
      </c>
      <c r="L1629" s="42"/>
      <c r="M1629" s="184" t="s">
        <v>5</v>
      </c>
      <c r="N1629" s="185" t="s">
        <v>45</v>
      </c>
      <c r="O1629" s="43"/>
      <c r="P1629" s="186">
        <f>O1629*H1629</f>
        <v>0</v>
      </c>
      <c r="Q1629" s="186">
        <v>9.4999999999999998E-3</v>
      </c>
      <c r="R1629" s="186">
        <f>Q1629*H1629</f>
        <v>0.98144500000000001</v>
      </c>
      <c r="S1629" s="186">
        <v>0</v>
      </c>
      <c r="T1629" s="187">
        <f>S1629*H1629</f>
        <v>0</v>
      </c>
      <c r="AR1629" s="25" t="s">
        <v>337</v>
      </c>
      <c r="AT1629" s="25" t="s">
        <v>287</v>
      </c>
      <c r="AU1629" s="25" t="s">
        <v>84</v>
      </c>
      <c r="AY1629" s="25" t="s">
        <v>285</v>
      </c>
      <c r="BE1629" s="188">
        <f>IF(N1629="základní",J1629,0)</f>
        <v>0</v>
      </c>
      <c r="BF1629" s="188">
        <f>IF(N1629="snížená",J1629,0)</f>
        <v>0</v>
      </c>
      <c r="BG1629" s="188">
        <f>IF(N1629="zákl. přenesená",J1629,0)</f>
        <v>0</v>
      </c>
      <c r="BH1629" s="188">
        <f>IF(N1629="sníž. přenesená",J1629,0)</f>
        <v>0</v>
      </c>
      <c r="BI1629" s="188">
        <f>IF(N1629="nulová",J1629,0)</f>
        <v>0</v>
      </c>
      <c r="BJ1629" s="25" t="s">
        <v>82</v>
      </c>
      <c r="BK1629" s="188">
        <f>ROUND(I1629*H1629,2)</f>
        <v>0</v>
      </c>
      <c r="BL1629" s="25" t="s">
        <v>337</v>
      </c>
      <c r="BM1629" s="25" t="s">
        <v>2136</v>
      </c>
    </row>
    <row r="1630" spans="2:65" s="11" customFormat="1">
      <c r="B1630" s="189"/>
      <c r="D1630" s="215" t="s">
        <v>292</v>
      </c>
      <c r="E1630" s="216" t="s">
        <v>129</v>
      </c>
      <c r="F1630" s="217" t="s">
        <v>4397</v>
      </c>
      <c r="H1630" s="218">
        <v>103.31</v>
      </c>
      <c r="I1630" s="194"/>
      <c r="K1630" s="398"/>
      <c r="L1630" s="189"/>
      <c r="M1630" s="195"/>
      <c r="N1630" s="196"/>
      <c r="O1630" s="196"/>
      <c r="P1630" s="196"/>
      <c r="Q1630" s="196"/>
      <c r="R1630" s="196"/>
      <c r="S1630" s="196"/>
      <c r="T1630" s="197"/>
      <c r="AT1630" s="191" t="s">
        <v>292</v>
      </c>
      <c r="AU1630" s="191" t="s">
        <v>84</v>
      </c>
      <c r="AV1630" s="11" t="s">
        <v>84</v>
      </c>
      <c r="AW1630" s="11" t="s">
        <v>37</v>
      </c>
      <c r="AX1630" s="11" t="s">
        <v>82</v>
      </c>
      <c r="AY1630" s="191" t="s">
        <v>285</v>
      </c>
    </row>
    <row r="1631" spans="2:65" s="1" customFormat="1">
      <c r="B1631" s="176"/>
      <c r="C1631" s="177" t="s">
        <v>4398</v>
      </c>
      <c r="D1631" s="177" t="s">
        <v>287</v>
      </c>
      <c r="E1631" s="178" t="s">
        <v>4399</v>
      </c>
      <c r="F1631" s="179" t="s">
        <v>4400</v>
      </c>
      <c r="G1631" s="180" t="s">
        <v>370</v>
      </c>
      <c r="H1631" s="181">
        <v>2</v>
      </c>
      <c r="I1631" s="182"/>
      <c r="J1631" s="183">
        <f>ROUND(I1631*H1631,2)</f>
        <v>0</v>
      </c>
      <c r="K1631" s="403" t="s">
        <v>5584</v>
      </c>
      <c r="L1631" s="42"/>
      <c r="M1631" s="184" t="s">
        <v>5</v>
      </c>
      <c r="N1631" s="185" t="s">
        <v>45</v>
      </c>
      <c r="O1631" s="43"/>
      <c r="P1631" s="186">
        <f>O1631*H1631</f>
        <v>0</v>
      </c>
      <c r="Q1631" s="186">
        <v>0.5</v>
      </c>
      <c r="R1631" s="186">
        <f>Q1631*H1631</f>
        <v>1</v>
      </c>
      <c r="S1631" s="186">
        <v>0</v>
      </c>
      <c r="T1631" s="187">
        <f>S1631*H1631</f>
        <v>0</v>
      </c>
      <c r="AR1631" s="25" t="s">
        <v>337</v>
      </c>
      <c r="AT1631" s="25" t="s">
        <v>287</v>
      </c>
      <c r="AU1631" s="25" t="s">
        <v>84</v>
      </c>
      <c r="AY1631" s="25" t="s">
        <v>285</v>
      </c>
      <c r="BE1631" s="188">
        <f>IF(N1631="základní",J1631,0)</f>
        <v>0</v>
      </c>
      <c r="BF1631" s="188">
        <f>IF(N1631="snížená",J1631,0)</f>
        <v>0</v>
      </c>
      <c r="BG1631" s="188">
        <f>IF(N1631="zákl. přenesená",J1631,0)</f>
        <v>0</v>
      </c>
      <c r="BH1631" s="188">
        <f>IF(N1631="sníž. přenesená",J1631,0)</f>
        <v>0</v>
      </c>
      <c r="BI1631" s="188">
        <f>IF(N1631="nulová",J1631,0)</f>
        <v>0</v>
      </c>
      <c r="BJ1631" s="25" t="s">
        <v>82</v>
      </c>
      <c r="BK1631" s="188">
        <f>ROUND(I1631*H1631,2)</f>
        <v>0</v>
      </c>
      <c r="BL1631" s="25" t="s">
        <v>337</v>
      </c>
      <c r="BM1631" s="25" t="s">
        <v>2144</v>
      </c>
    </row>
    <row r="1632" spans="2:65" s="1" customFormat="1" ht="24">
      <c r="B1632" s="176"/>
      <c r="C1632" s="230" t="s">
        <v>4401</v>
      </c>
      <c r="D1632" s="230" t="s">
        <v>757</v>
      </c>
      <c r="E1632" s="231" t="s">
        <v>4402</v>
      </c>
      <c r="F1632" s="232" t="s">
        <v>4403</v>
      </c>
      <c r="G1632" s="233" t="s">
        <v>328</v>
      </c>
      <c r="H1632" s="234">
        <v>113.64100000000001</v>
      </c>
      <c r="I1632" s="235"/>
      <c r="J1632" s="236">
        <f>ROUND(I1632*H1632,2)</f>
        <v>0</v>
      </c>
      <c r="K1632" s="407" t="s">
        <v>5584</v>
      </c>
      <c r="L1632" s="237"/>
      <c r="M1632" s="238" t="s">
        <v>5</v>
      </c>
      <c r="N1632" s="239" t="s">
        <v>45</v>
      </c>
      <c r="O1632" s="43"/>
      <c r="P1632" s="186">
        <f>O1632*H1632</f>
        <v>0</v>
      </c>
      <c r="Q1632" s="186">
        <v>0.06</v>
      </c>
      <c r="R1632" s="186">
        <f>Q1632*H1632</f>
        <v>6.81846</v>
      </c>
      <c r="S1632" s="186">
        <v>0</v>
      </c>
      <c r="T1632" s="187">
        <f>S1632*H1632</f>
        <v>0</v>
      </c>
      <c r="AR1632" s="25" t="s">
        <v>401</v>
      </c>
      <c r="AT1632" s="25" t="s">
        <v>757</v>
      </c>
      <c r="AU1632" s="25" t="s">
        <v>84</v>
      </c>
      <c r="AY1632" s="25" t="s">
        <v>285</v>
      </c>
      <c r="BE1632" s="188">
        <f>IF(N1632="základní",J1632,0)</f>
        <v>0</v>
      </c>
      <c r="BF1632" s="188">
        <f>IF(N1632="snížená",J1632,0)</f>
        <v>0</v>
      </c>
      <c r="BG1632" s="188">
        <f>IF(N1632="zákl. přenesená",J1632,0)</f>
        <v>0</v>
      </c>
      <c r="BH1632" s="188">
        <f>IF(N1632="sníž. přenesená",J1632,0)</f>
        <v>0</v>
      </c>
      <c r="BI1632" s="188">
        <f>IF(N1632="nulová",J1632,0)</f>
        <v>0</v>
      </c>
      <c r="BJ1632" s="25" t="s">
        <v>82</v>
      </c>
      <c r="BK1632" s="188">
        <f>ROUND(I1632*H1632,2)</f>
        <v>0</v>
      </c>
      <c r="BL1632" s="25" t="s">
        <v>337</v>
      </c>
      <c r="BM1632" s="25" t="s">
        <v>4404</v>
      </c>
    </row>
    <row r="1633" spans="2:65" s="11" customFormat="1">
      <c r="B1633" s="189"/>
      <c r="D1633" s="215" t="s">
        <v>292</v>
      </c>
      <c r="E1633" s="216" t="s">
        <v>5</v>
      </c>
      <c r="F1633" s="217" t="s">
        <v>4405</v>
      </c>
      <c r="H1633" s="218">
        <v>113.64100000000001</v>
      </c>
      <c r="I1633" s="194"/>
      <c r="K1633" s="398"/>
      <c r="L1633" s="189"/>
      <c r="M1633" s="195"/>
      <c r="N1633" s="196"/>
      <c r="O1633" s="196"/>
      <c r="P1633" s="196"/>
      <c r="Q1633" s="196"/>
      <c r="R1633" s="196"/>
      <c r="S1633" s="196"/>
      <c r="T1633" s="197"/>
      <c r="AT1633" s="191" t="s">
        <v>292</v>
      </c>
      <c r="AU1633" s="191" t="s">
        <v>84</v>
      </c>
      <c r="AV1633" s="11" t="s">
        <v>84</v>
      </c>
      <c r="AW1633" s="11" t="s">
        <v>37</v>
      </c>
      <c r="AX1633" s="11" t="s">
        <v>82</v>
      </c>
      <c r="AY1633" s="191" t="s">
        <v>285</v>
      </c>
    </row>
    <row r="1634" spans="2:65" s="1" customFormat="1" ht="36">
      <c r="B1634" s="176"/>
      <c r="C1634" s="177" t="s">
        <v>4406</v>
      </c>
      <c r="D1634" s="177" t="s">
        <v>287</v>
      </c>
      <c r="E1634" s="178" t="s">
        <v>4407</v>
      </c>
      <c r="F1634" s="179" t="s">
        <v>4408</v>
      </c>
      <c r="G1634" s="180" t="s">
        <v>674</v>
      </c>
      <c r="H1634" s="181">
        <v>8.8000000000000007</v>
      </c>
      <c r="I1634" s="182"/>
      <c r="J1634" s="183">
        <f>ROUND(I1634*H1634,2)</f>
        <v>0</v>
      </c>
      <c r="K1634" s="403" t="s">
        <v>5585</v>
      </c>
      <c r="L1634" s="42"/>
      <c r="M1634" s="184" t="s">
        <v>5</v>
      </c>
      <c r="N1634" s="185" t="s">
        <v>45</v>
      </c>
      <c r="O1634" s="43"/>
      <c r="P1634" s="186">
        <f>O1634*H1634</f>
        <v>0</v>
      </c>
      <c r="Q1634" s="186">
        <v>0</v>
      </c>
      <c r="R1634" s="186">
        <f>Q1634*H1634</f>
        <v>0</v>
      </c>
      <c r="S1634" s="186">
        <v>0</v>
      </c>
      <c r="T1634" s="187">
        <f>S1634*H1634</f>
        <v>0</v>
      </c>
      <c r="AR1634" s="25" t="s">
        <v>337</v>
      </c>
      <c r="AT1634" s="25" t="s">
        <v>287</v>
      </c>
      <c r="AU1634" s="25" t="s">
        <v>84</v>
      </c>
      <c r="AY1634" s="25" t="s">
        <v>285</v>
      </c>
      <c r="BE1634" s="188">
        <f>IF(N1634="základní",J1634,0)</f>
        <v>0</v>
      </c>
      <c r="BF1634" s="188">
        <f>IF(N1634="snížená",J1634,0)</f>
        <v>0</v>
      </c>
      <c r="BG1634" s="188">
        <f>IF(N1634="zákl. přenesená",J1634,0)</f>
        <v>0</v>
      </c>
      <c r="BH1634" s="188">
        <f>IF(N1634="sníž. přenesená",J1634,0)</f>
        <v>0</v>
      </c>
      <c r="BI1634" s="188">
        <f>IF(N1634="nulová",J1634,0)</f>
        <v>0</v>
      </c>
      <c r="BJ1634" s="25" t="s">
        <v>82</v>
      </c>
      <c r="BK1634" s="188">
        <f>ROUND(I1634*H1634,2)</f>
        <v>0</v>
      </c>
      <c r="BL1634" s="25" t="s">
        <v>337</v>
      </c>
      <c r="BM1634" s="25" t="s">
        <v>2160</v>
      </c>
    </row>
    <row r="1635" spans="2:65" s="10" customFormat="1" ht="14.4">
      <c r="B1635" s="162"/>
      <c r="D1635" s="173" t="s">
        <v>73</v>
      </c>
      <c r="E1635" s="174" t="s">
        <v>3592</v>
      </c>
      <c r="F1635" s="174" t="s">
        <v>4409</v>
      </c>
      <c r="I1635" s="165"/>
      <c r="J1635" s="175">
        <f>BK1635</f>
        <v>0</v>
      </c>
      <c r="K1635" s="401"/>
      <c r="L1635" s="162"/>
      <c r="M1635" s="167"/>
      <c r="N1635" s="168"/>
      <c r="O1635" s="168"/>
      <c r="P1635" s="169">
        <f>SUM(P1636:P1648)</f>
        <v>0</v>
      </c>
      <c r="Q1635" s="168"/>
      <c r="R1635" s="169">
        <f>SUM(R1636:R1648)</f>
        <v>3.0494351999999996</v>
      </c>
      <c r="S1635" s="168"/>
      <c r="T1635" s="170">
        <f>SUM(T1636:T1648)</f>
        <v>0</v>
      </c>
      <c r="AR1635" s="163" t="s">
        <v>84</v>
      </c>
      <c r="AT1635" s="171" t="s">
        <v>73</v>
      </c>
      <c r="AU1635" s="171" t="s">
        <v>82</v>
      </c>
      <c r="AY1635" s="163" t="s">
        <v>285</v>
      </c>
      <c r="BK1635" s="172">
        <f>SUM(BK1636:BK1648)</f>
        <v>0</v>
      </c>
    </row>
    <row r="1636" spans="2:65" s="1" customFormat="1" ht="24">
      <c r="B1636" s="176"/>
      <c r="C1636" s="177" t="s">
        <v>4410</v>
      </c>
      <c r="D1636" s="177" t="s">
        <v>287</v>
      </c>
      <c r="E1636" s="178" t="s">
        <v>4411</v>
      </c>
      <c r="F1636" s="179" t="s">
        <v>4412</v>
      </c>
      <c r="G1636" s="180" t="s">
        <v>328</v>
      </c>
      <c r="H1636" s="181">
        <v>78.959999999999994</v>
      </c>
      <c r="I1636" s="182"/>
      <c r="J1636" s="183">
        <f>ROUND(I1636*H1636,2)</f>
        <v>0</v>
      </c>
      <c r="K1636" s="403" t="s">
        <v>5585</v>
      </c>
      <c r="L1636" s="42"/>
      <c r="M1636" s="184" t="s">
        <v>5</v>
      </c>
      <c r="N1636" s="185" t="s">
        <v>45</v>
      </c>
      <c r="O1636" s="43"/>
      <c r="P1636" s="186">
        <f>O1636*H1636</f>
        <v>0</v>
      </c>
      <c r="Q1636" s="186">
        <v>2.9999999999999997E-4</v>
      </c>
      <c r="R1636" s="186">
        <f>Q1636*H1636</f>
        <v>2.3687999999999997E-2</v>
      </c>
      <c r="S1636" s="186">
        <v>0</v>
      </c>
      <c r="T1636" s="187">
        <f>S1636*H1636</f>
        <v>0</v>
      </c>
      <c r="AR1636" s="25" t="s">
        <v>337</v>
      </c>
      <c r="AT1636" s="25" t="s">
        <v>287</v>
      </c>
      <c r="AU1636" s="25" t="s">
        <v>84</v>
      </c>
      <c r="AY1636" s="25" t="s">
        <v>285</v>
      </c>
      <c r="BE1636" s="188">
        <f>IF(N1636="základní",J1636,0)</f>
        <v>0</v>
      </c>
      <c r="BF1636" s="188">
        <f>IF(N1636="snížená",J1636,0)</f>
        <v>0</v>
      </c>
      <c r="BG1636" s="188">
        <f>IF(N1636="zákl. přenesená",J1636,0)</f>
        <v>0</v>
      </c>
      <c r="BH1636" s="188">
        <f>IF(N1636="sníž. přenesená",J1636,0)</f>
        <v>0</v>
      </c>
      <c r="BI1636" s="188">
        <f>IF(N1636="nulová",J1636,0)</f>
        <v>0</v>
      </c>
      <c r="BJ1636" s="25" t="s">
        <v>82</v>
      </c>
      <c r="BK1636" s="188">
        <f>ROUND(I1636*H1636,2)</f>
        <v>0</v>
      </c>
      <c r="BL1636" s="25" t="s">
        <v>337</v>
      </c>
      <c r="BM1636" s="25" t="s">
        <v>2168</v>
      </c>
    </row>
    <row r="1637" spans="2:65" s="1" customFormat="1" ht="24">
      <c r="B1637" s="176"/>
      <c r="C1637" s="177" t="s">
        <v>4413</v>
      </c>
      <c r="D1637" s="177" t="s">
        <v>287</v>
      </c>
      <c r="E1637" s="178" t="s">
        <v>4414</v>
      </c>
      <c r="F1637" s="179" t="s">
        <v>4415</v>
      </c>
      <c r="G1637" s="180" t="s">
        <v>328</v>
      </c>
      <c r="H1637" s="181">
        <v>78.959999999999994</v>
      </c>
      <c r="I1637" s="182"/>
      <c r="J1637" s="183">
        <f>ROUND(I1637*H1637,2)</f>
        <v>0</v>
      </c>
      <c r="K1637" s="403" t="s">
        <v>5585</v>
      </c>
      <c r="L1637" s="42"/>
      <c r="M1637" s="184" t="s">
        <v>5</v>
      </c>
      <c r="N1637" s="185" t="s">
        <v>45</v>
      </c>
      <c r="O1637" s="43"/>
      <c r="P1637" s="186">
        <f>O1637*H1637</f>
        <v>0</v>
      </c>
      <c r="Q1637" s="186">
        <v>2.4459999999999999E-2</v>
      </c>
      <c r="R1637" s="186">
        <f>Q1637*H1637</f>
        <v>1.9313615999999998</v>
      </c>
      <c r="S1637" s="186">
        <v>0</v>
      </c>
      <c r="T1637" s="187">
        <f>S1637*H1637</f>
        <v>0</v>
      </c>
      <c r="AR1637" s="25" t="s">
        <v>337</v>
      </c>
      <c r="AT1637" s="25" t="s">
        <v>287</v>
      </c>
      <c r="AU1637" s="25" t="s">
        <v>84</v>
      </c>
      <c r="AY1637" s="25" t="s">
        <v>285</v>
      </c>
      <c r="BE1637" s="188">
        <f>IF(N1637="základní",J1637,0)</f>
        <v>0</v>
      </c>
      <c r="BF1637" s="188">
        <f>IF(N1637="snížená",J1637,0)</f>
        <v>0</v>
      </c>
      <c r="BG1637" s="188">
        <f>IF(N1637="zákl. přenesená",J1637,0)</f>
        <v>0</v>
      </c>
      <c r="BH1637" s="188">
        <f>IF(N1637="sníž. přenesená",J1637,0)</f>
        <v>0</v>
      </c>
      <c r="BI1637" s="188">
        <f>IF(N1637="nulová",J1637,0)</f>
        <v>0</v>
      </c>
      <c r="BJ1637" s="25" t="s">
        <v>82</v>
      </c>
      <c r="BK1637" s="188">
        <f>ROUND(I1637*H1637,2)</f>
        <v>0</v>
      </c>
      <c r="BL1637" s="25" t="s">
        <v>337</v>
      </c>
      <c r="BM1637" s="25" t="s">
        <v>2176</v>
      </c>
    </row>
    <row r="1638" spans="2:65" s="11" customFormat="1">
      <c r="B1638" s="189"/>
      <c r="D1638" s="190" t="s">
        <v>292</v>
      </c>
      <c r="E1638" s="191" t="s">
        <v>5</v>
      </c>
      <c r="F1638" s="192" t="s">
        <v>4416</v>
      </c>
      <c r="H1638" s="193">
        <v>8.36</v>
      </c>
      <c r="I1638" s="194"/>
      <c r="K1638" s="398"/>
      <c r="L1638" s="189"/>
      <c r="M1638" s="195"/>
      <c r="N1638" s="196"/>
      <c r="O1638" s="196"/>
      <c r="P1638" s="196"/>
      <c r="Q1638" s="196"/>
      <c r="R1638" s="196"/>
      <c r="S1638" s="196"/>
      <c r="T1638" s="197"/>
      <c r="AT1638" s="191" t="s">
        <v>292</v>
      </c>
      <c r="AU1638" s="191" t="s">
        <v>84</v>
      </c>
      <c r="AV1638" s="11" t="s">
        <v>84</v>
      </c>
      <c r="AW1638" s="11" t="s">
        <v>37</v>
      </c>
      <c r="AX1638" s="11" t="s">
        <v>74</v>
      </c>
      <c r="AY1638" s="191" t="s">
        <v>285</v>
      </c>
    </row>
    <row r="1639" spans="2:65" s="11" customFormat="1">
      <c r="B1639" s="189"/>
      <c r="D1639" s="190" t="s">
        <v>292</v>
      </c>
      <c r="E1639" s="191" t="s">
        <v>5</v>
      </c>
      <c r="F1639" s="192" t="s">
        <v>4417</v>
      </c>
      <c r="H1639" s="193">
        <v>14.64</v>
      </c>
      <c r="I1639" s="194"/>
      <c r="K1639" s="398"/>
      <c r="L1639" s="189"/>
      <c r="M1639" s="195"/>
      <c r="N1639" s="196"/>
      <c r="O1639" s="196"/>
      <c r="P1639" s="196"/>
      <c r="Q1639" s="196"/>
      <c r="R1639" s="196"/>
      <c r="S1639" s="196"/>
      <c r="T1639" s="197"/>
      <c r="AT1639" s="191" t="s">
        <v>292</v>
      </c>
      <c r="AU1639" s="191" t="s">
        <v>84</v>
      </c>
      <c r="AV1639" s="11" t="s">
        <v>84</v>
      </c>
      <c r="AW1639" s="11" t="s">
        <v>37</v>
      </c>
      <c r="AX1639" s="11" t="s">
        <v>74</v>
      </c>
      <c r="AY1639" s="191" t="s">
        <v>285</v>
      </c>
    </row>
    <row r="1640" spans="2:65" s="11" customFormat="1">
      <c r="B1640" s="189"/>
      <c r="D1640" s="190" t="s">
        <v>292</v>
      </c>
      <c r="E1640" s="191" t="s">
        <v>5</v>
      </c>
      <c r="F1640" s="192" t="s">
        <v>4418</v>
      </c>
      <c r="H1640" s="193">
        <v>8</v>
      </c>
      <c r="I1640" s="194"/>
      <c r="K1640" s="398"/>
      <c r="L1640" s="189"/>
      <c r="M1640" s="195"/>
      <c r="N1640" s="196"/>
      <c r="O1640" s="196"/>
      <c r="P1640" s="196"/>
      <c r="Q1640" s="196"/>
      <c r="R1640" s="196"/>
      <c r="S1640" s="196"/>
      <c r="T1640" s="197"/>
      <c r="AT1640" s="191" t="s">
        <v>292</v>
      </c>
      <c r="AU1640" s="191" t="s">
        <v>84</v>
      </c>
      <c r="AV1640" s="11" t="s">
        <v>84</v>
      </c>
      <c r="AW1640" s="11" t="s">
        <v>37</v>
      </c>
      <c r="AX1640" s="11" t="s">
        <v>74</v>
      </c>
      <c r="AY1640" s="191" t="s">
        <v>285</v>
      </c>
    </row>
    <row r="1641" spans="2:65" s="11" customFormat="1">
      <c r="B1641" s="189"/>
      <c r="D1641" s="190" t="s">
        <v>292</v>
      </c>
      <c r="E1641" s="191" t="s">
        <v>5</v>
      </c>
      <c r="F1641" s="192" t="s">
        <v>4419</v>
      </c>
      <c r="H1641" s="193">
        <v>9.4</v>
      </c>
      <c r="I1641" s="194"/>
      <c r="K1641" s="398"/>
      <c r="L1641" s="189"/>
      <c r="M1641" s="195"/>
      <c r="N1641" s="196"/>
      <c r="O1641" s="196"/>
      <c r="P1641" s="196"/>
      <c r="Q1641" s="196"/>
      <c r="R1641" s="196"/>
      <c r="S1641" s="196"/>
      <c r="T1641" s="197"/>
      <c r="AT1641" s="191" t="s">
        <v>292</v>
      </c>
      <c r="AU1641" s="191" t="s">
        <v>84</v>
      </c>
      <c r="AV1641" s="11" t="s">
        <v>84</v>
      </c>
      <c r="AW1641" s="11" t="s">
        <v>37</v>
      </c>
      <c r="AX1641" s="11" t="s">
        <v>74</v>
      </c>
      <c r="AY1641" s="191" t="s">
        <v>285</v>
      </c>
    </row>
    <row r="1642" spans="2:65" s="11" customFormat="1">
      <c r="B1642" s="189"/>
      <c r="D1642" s="190" t="s">
        <v>292</v>
      </c>
      <c r="E1642" s="191" t="s">
        <v>5</v>
      </c>
      <c r="F1642" s="192" t="s">
        <v>4420</v>
      </c>
      <c r="H1642" s="193">
        <v>11.8</v>
      </c>
      <c r="I1642" s="194"/>
      <c r="K1642" s="398"/>
      <c r="L1642" s="189"/>
      <c r="M1642" s="195"/>
      <c r="N1642" s="196"/>
      <c r="O1642" s="196"/>
      <c r="P1642" s="196"/>
      <c r="Q1642" s="196"/>
      <c r="R1642" s="196"/>
      <c r="S1642" s="196"/>
      <c r="T1642" s="197"/>
      <c r="AT1642" s="191" t="s">
        <v>292</v>
      </c>
      <c r="AU1642" s="191" t="s">
        <v>84</v>
      </c>
      <c r="AV1642" s="11" t="s">
        <v>84</v>
      </c>
      <c r="AW1642" s="11" t="s">
        <v>37</v>
      </c>
      <c r="AX1642" s="11" t="s">
        <v>74</v>
      </c>
      <c r="AY1642" s="191" t="s">
        <v>285</v>
      </c>
    </row>
    <row r="1643" spans="2:65" s="11" customFormat="1">
      <c r="B1643" s="189"/>
      <c r="D1643" s="190" t="s">
        <v>292</v>
      </c>
      <c r="E1643" s="191" t="s">
        <v>5</v>
      </c>
      <c r="F1643" s="192" t="s">
        <v>4421</v>
      </c>
      <c r="H1643" s="193">
        <v>12.4</v>
      </c>
      <c r="I1643" s="194"/>
      <c r="K1643" s="398"/>
      <c r="L1643" s="189"/>
      <c r="M1643" s="195"/>
      <c r="N1643" s="196"/>
      <c r="O1643" s="196"/>
      <c r="P1643" s="196"/>
      <c r="Q1643" s="196"/>
      <c r="R1643" s="196"/>
      <c r="S1643" s="196"/>
      <c r="T1643" s="197"/>
      <c r="AT1643" s="191" t="s">
        <v>292</v>
      </c>
      <c r="AU1643" s="191" t="s">
        <v>84</v>
      </c>
      <c r="AV1643" s="11" t="s">
        <v>84</v>
      </c>
      <c r="AW1643" s="11" t="s">
        <v>37</v>
      </c>
      <c r="AX1643" s="11" t="s">
        <v>74</v>
      </c>
      <c r="AY1643" s="191" t="s">
        <v>285</v>
      </c>
    </row>
    <row r="1644" spans="2:65" s="11" customFormat="1">
      <c r="B1644" s="189"/>
      <c r="D1644" s="190" t="s">
        <v>292</v>
      </c>
      <c r="E1644" s="191" t="s">
        <v>5</v>
      </c>
      <c r="F1644" s="192" t="s">
        <v>4422</v>
      </c>
      <c r="H1644" s="193">
        <v>14.36</v>
      </c>
      <c r="I1644" s="194"/>
      <c r="K1644" s="398"/>
      <c r="L1644" s="189"/>
      <c r="M1644" s="195"/>
      <c r="N1644" s="196"/>
      <c r="O1644" s="196"/>
      <c r="P1644" s="196"/>
      <c r="Q1644" s="196"/>
      <c r="R1644" s="196"/>
      <c r="S1644" s="196"/>
      <c r="T1644" s="197"/>
      <c r="AT1644" s="191" t="s">
        <v>292</v>
      </c>
      <c r="AU1644" s="191" t="s">
        <v>84</v>
      </c>
      <c r="AV1644" s="11" t="s">
        <v>84</v>
      </c>
      <c r="AW1644" s="11" t="s">
        <v>37</v>
      </c>
      <c r="AX1644" s="11" t="s">
        <v>74</v>
      </c>
      <c r="AY1644" s="191" t="s">
        <v>285</v>
      </c>
    </row>
    <row r="1645" spans="2:65" s="13" customFormat="1">
      <c r="B1645" s="206"/>
      <c r="D1645" s="215" t="s">
        <v>292</v>
      </c>
      <c r="E1645" s="219" t="s">
        <v>134</v>
      </c>
      <c r="F1645" s="220" t="s">
        <v>310</v>
      </c>
      <c r="H1645" s="221">
        <v>78.959999999999994</v>
      </c>
      <c r="I1645" s="210"/>
      <c r="K1645" s="400"/>
      <c r="L1645" s="206"/>
      <c r="M1645" s="211"/>
      <c r="N1645" s="212"/>
      <c r="O1645" s="212"/>
      <c r="P1645" s="212"/>
      <c r="Q1645" s="212"/>
      <c r="R1645" s="212"/>
      <c r="S1645" s="212"/>
      <c r="T1645" s="213"/>
      <c r="AT1645" s="214" t="s">
        <v>292</v>
      </c>
      <c r="AU1645" s="214" t="s">
        <v>84</v>
      </c>
      <c r="AV1645" s="13" t="s">
        <v>291</v>
      </c>
      <c r="AW1645" s="13" t="s">
        <v>37</v>
      </c>
      <c r="AX1645" s="13" t="s">
        <v>82</v>
      </c>
      <c r="AY1645" s="214" t="s">
        <v>285</v>
      </c>
    </row>
    <row r="1646" spans="2:65" s="1" customFormat="1">
      <c r="B1646" s="176"/>
      <c r="C1646" s="230" t="s">
        <v>4423</v>
      </c>
      <c r="D1646" s="230" t="s">
        <v>757</v>
      </c>
      <c r="E1646" s="231" t="s">
        <v>4424</v>
      </c>
      <c r="F1646" s="232" t="s">
        <v>4425</v>
      </c>
      <c r="G1646" s="233" t="s">
        <v>328</v>
      </c>
      <c r="H1646" s="234">
        <v>86.855999999999995</v>
      </c>
      <c r="I1646" s="235"/>
      <c r="J1646" s="236">
        <f>ROUND(I1646*H1646,2)</f>
        <v>0</v>
      </c>
      <c r="K1646" s="407" t="s">
        <v>5584</v>
      </c>
      <c r="L1646" s="237"/>
      <c r="M1646" s="238" t="s">
        <v>5</v>
      </c>
      <c r="N1646" s="239" t="s">
        <v>45</v>
      </c>
      <c r="O1646" s="43"/>
      <c r="P1646" s="186">
        <f>O1646*H1646</f>
        <v>0</v>
      </c>
      <c r="Q1646" s="186">
        <v>1.26E-2</v>
      </c>
      <c r="R1646" s="186">
        <f>Q1646*H1646</f>
        <v>1.0943855999999998</v>
      </c>
      <c r="S1646" s="186">
        <v>0</v>
      </c>
      <c r="T1646" s="187">
        <f>S1646*H1646</f>
        <v>0</v>
      </c>
      <c r="AR1646" s="25" t="s">
        <v>401</v>
      </c>
      <c r="AT1646" s="25" t="s">
        <v>757</v>
      </c>
      <c r="AU1646" s="25" t="s">
        <v>84</v>
      </c>
      <c r="AY1646" s="25" t="s">
        <v>285</v>
      </c>
      <c r="BE1646" s="188">
        <f>IF(N1646="základní",J1646,0)</f>
        <v>0</v>
      </c>
      <c r="BF1646" s="188">
        <f>IF(N1646="snížená",J1646,0)</f>
        <v>0</v>
      </c>
      <c r="BG1646" s="188">
        <f>IF(N1646="zákl. přenesená",J1646,0)</f>
        <v>0</v>
      </c>
      <c r="BH1646" s="188">
        <f>IF(N1646="sníž. přenesená",J1646,0)</f>
        <v>0</v>
      </c>
      <c r="BI1646" s="188">
        <f>IF(N1646="nulová",J1646,0)</f>
        <v>0</v>
      </c>
      <c r="BJ1646" s="25" t="s">
        <v>82</v>
      </c>
      <c r="BK1646" s="188">
        <f>ROUND(I1646*H1646,2)</f>
        <v>0</v>
      </c>
      <c r="BL1646" s="25" t="s">
        <v>337</v>
      </c>
      <c r="BM1646" s="25" t="s">
        <v>2184</v>
      </c>
    </row>
    <row r="1647" spans="2:65" s="11" customFormat="1">
      <c r="B1647" s="189"/>
      <c r="D1647" s="215" t="s">
        <v>292</v>
      </c>
      <c r="E1647" s="216" t="s">
        <v>5</v>
      </c>
      <c r="F1647" s="217" t="s">
        <v>4426</v>
      </c>
      <c r="H1647" s="218">
        <v>86.855999999999995</v>
      </c>
      <c r="I1647" s="194"/>
      <c r="K1647" s="398"/>
      <c r="L1647" s="189"/>
      <c r="M1647" s="195"/>
      <c r="N1647" s="196"/>
      <c r="O1647" s="196"/>
      <c r="P1647" s="196"/>
      <c r="Q1647" s="196"/>
      <c r="R1647" s="196"/>
      <c r="S1647" s="196"/>
      <c r="T1647" s="197"/>
      <c r="AT1647" s="191" t="s">
        <v>292</v>
      </c>
      <c r="AU1647" s="191" t="s">
        <v>84</v>
      </c>
      <c r="AV1647" s="11" t="s">
        <v>84</v>
      </c>
      <c r="AW1647" s="11" t="s">
        <v>37</v>
      </c>
      <c r="AX1647" s="11" t="s">
        <v>82</v>
      </c>
      <c r="AY1647" s="191" t="s">
        <v>285</v>
      </c>
    </row>
    <row r="1648" spans="2:65" s="1" customFormat="1" ht="24">
      <c r="B1648" s="176"/>
      <c r="C1648" s="177" t="s">
        <v>4427</v>
      </c>
      <c r="D1648" s="177" t="s">
        <v>287</v>
      </c>
      <c r="E1648" s="178" t="s">
        <v>4428</v>
      </c>
      <c r="F1648" s="179" t="s">
        <v>4429</v>
      </c>
      <c r="G1648" s="180" t="s">
        <v>674</v>
      </c>
      <c r="H1648" s="181">
        <v>3.0489999999999999</v>
      </c>
      <c r="I1648" s="182"/>
      <c r="J1648" s="183">
        <f>ROUND(I1648*H1648,2)</f>
        <v>0</v>
      </c>
      <c r="K1648" s="403" t="s">
        <v>5585</v>
      </c>
      <c r="L1648" s="42"/>
      <c r="M1648" s="184" t="s">
        <v>5</v>
      </c>
      <c r="N1648" s="185" t="s">
        <v>45</v>
      </c>
      <c r="O1648" s="43"/>
      <c r="P1648" s="186">
        <f>O1648*H1648</f>
        <v>0</v>
      </c>
      <c r="Q1648" s="186">
        <v>0</v>
      </c>
      <c r="R1648" s="186">
        <f>Q1648*H1648</f>
        <v>0</v>
      </c>
      <c r="S1648" s="186">
        <v>0</v>
      </c>
      <c r="T1648" s="187">
        <f>S1648*H1648</f>
        <v>0</v>
      </c>
      <c r="AR1648" s="25" t="s">
        <v>337</v>
      </c>
      <c r="AT1648" s="25" t="s">
        <v>287</v>
      </c>
      <c r="AU1648" s="25" t="s">
        <v>84</v>
      </c>
      <c r="AY1648" s="25" t="s">
        <v>285</v>
      </c>
      <c r="BE1648" s="188">
        <f>IF(N1648="základní",J1648,0)</f>
        <v>0</v>
      </c>
      <c r="BF1648" s="188">
        <f>IF(N1648="snížená",J1648,0)</f>
        <v>0</v>
      </c>
      <c r="BG1648" s="188">
        <f>IF(N1648="zákl. přenesená",J1648,0)</f>
        <v>0</v>
      </c>
      <c r="BH1648" s="188">
        <f>IF(N1648="sníž. přenesená",J1648,0)</f>
        <v>0</v>
      </c>
      <c r="BI1648" s="188">
        <f>IF(N1648="nulová",J1648,0)</f>
        <v>0</v>
      </c>
      <c r="BJ1648" s="25" t="s">
        <v>82</v>
      </c>
      <c r="BK1648" s="188">
        <f>ROUND(I1648*H1648,2)</f>
        <v>0</v>
      </c>
      <c r="BL1648" s="25" t="s">
        <v>337</v>
      </c>
      <c r="BM1648" s="25" t="s">
        <v>2196</v>
      </c>
    </row>
    <row r="1649" spans="2:65" s="10" customFormat="1" ht="14.4">
      <c r="B1649" s="162"/>
      <c r="D1649" s="173" t="s">
        <v>73</v>
      </c>
      <c r="E1649" s="174" t="s">
        <v>3596</v>
      </c>
      <c r="F1649" s="174" t="s">
        <v>4430</v>
      </c>
      <c r="I1649" s="165"/>
      <c r="J1649" s="175">
        <f>BK1649</f>
        <v>0</v>
      </c>
      <c r="K1649" s="401"/>
      <c r="L1649" s="162"/>
      <c r="M1649" s="167"/>
      <c r="N1649" s="168"/>
      <c r="O1649" s="168"/>
      <c r="P1649" s="169">
        <f>SUM(P1650:P1653)</f>
        <v>0</v>
      </c>
      <c r="Q1649" s="168"/>
      <c r="R1649" s="169">
        <f>SUM(R1650:R1653)</f>
        <v>1.78</v>
      </c>
      <c r="S1649" s="168"/>
      <c r="T1649" s="170">
        <f>SUM(T1650:T1653)</f>
        <v>0</v>
      </c>
      <c r="AR1649" s="163" t="s">
        <v>84</v>
      </c>
      <c r="AT1649" s="171" t="s">
        <v>73</v>
      </c>
      <c r="AU1649" s="171" t="s">
        <v>82</v>
      </c>
      <c r="AY1649" s="163" t="s">
        <v>285</v>
      </c>
      <c r="BK1649" s="172">
        <f>SUM(BK1650:BK1653)</f>
        <v>0</v>
      </c>
    </row>
    <row r="1650" spans="2:65" s="1" customFormat="1">
      <c r="B1650" s="176"/>
      <c r="C1650" s="177" t="s">
        <v>4431</v>
      </c>
      <c r="D1650" s="177" t="s">
        <v>287</v>
      </c>
      <c r="E1650" s="178" t="s">
        <v>4432</v>
      </c>
      <c r="F1650" s="179" t="s">
        <v>4433</v>
      </c>
      <c r="G1650" s="180" t="s">
        <v>494</v>
      </c>
      <c r="H1650" s="181">
        <v>1</v>
      </c>
      <c r="I1650" s="182"/>
      <c r="J1650" s="183">
        <f>ROUND(I1650*H1650,2)</f>
        <v>0</v>
      </c>
      <c r="K1650" s="403" t="s">
        <v>5584</v>
      </c>
      <c r="L1650" s="42"/>
      <c r="M1650" s="184" t="s">
        <v>5</v>
      </c>
      <c r="N1650" s="185" t="s">
        <v>45</v>
      </c>
      <c r="O1650" s="43"/>
      <c r="P1650" s="186">
        <f>O1650*H1650</f>
        <v>0</v>
      </c>
      <c r="Q1650" s="186">
        <v>0.25</v>
      </c>
      <c r="R1650" s="186">
        <f>Q1650*H1650</f>
        <v>0.25</v>
      </c>
      <c r="S1650" s="186">
        <v>0</v>
      </c>
      <c r="T1650" s="187">
        <f>S1650*H1650</f>
        <v>0</v>
      </c>
      <c r="AR1650" s="25" t="s">
        <v>337</v>
      </c>
      <c r="AT1650" s="25" t="s">
        <v>287</v>
      </c>
      <c r="AU1650" s="25" t="s">
        <v>84</v>
      </c>
      <c r="AY1650" s="25" t="s">
        <v>285</v>
      </c>
      <c r="BE1650" s="188">
        <f>IF(N1650="základní",J1650,0)</f>
        <v>0</v>
      </c>
      <c r="BF1650" s="188">
        <f>IF(N1650="snížená",J1650,0)</f>
        <v>0</v>
      </c>
      <c r="BG1650" s="188">
        <f>IF(N1650="zákl. přenesená",J1650,0)</f>
        <v>0</v>
      </c>
      <c r="BH1650" s="188">
        <f>IF(N1650="sníž. přenesená",J1650,0)</f>
        <v>0</v>
      </c>
      <c r="BI1650" s="188">
        <f>IF(N1650="nulová",J1650,0)</f>
        <v>0</v>
      </c>
      <c r="BJ1650" s="25" t="s">
        <v>82</v>
      </c>
      <c r="BK1650" s="188">
        <f>ROUND(I1650*H1650,2)</f>
        <v>0</v>
      </c>
      <c r="BL1650" s="25" t="s">
        <v>337</v>
      </c>
      <c r="BM1650" s="25" t="s">
        <v>2204</v>
      </c>
    </row>
    <row r="1651" spans="2:65" s="1" customFormat="1">
      <c r="B1651" s="176"/>
      <c r="C1651" s="230" t="s">
        <v>4434</v>
      </c>
      <c r="D1651" s="230" t="s">
        <v>757</v>
      </c>
      <c r="E1651" s="231" t="s">
        <v>4435</v>
      </c>
      <c r="F1651" s="232" t="s">
        <v>4436</v>
      </c>
      <c r="G1651" s="233" t="s">
        <v>328</v>
      </c>
      <c r="H1651" s="234">
        <v>25.5</v>
      </c>
      <c r="I1651" s="235"/>
      <c r="J1651" s="236">
        <f>ROUND(I1651*H1651,2)</f>
        <v>0</v>
      </c>
      <c r="K1651" s="407" t="s">
        <v>5584</v>
      </c>
      <c r="L1651" s="237"/>
      <c r="M1651" s="238" t="s">
        <v>5</v>
      </c>
      <c r="N1651" s="239" t="s">
        <v>45</v>
      </c>
      <c r="O1651" s="43"/>
      <c r="P1651" s="186">
        <f>O1651*H1651</f>
        <v>0</v>
      </c>
      <c r="Q1651" s="186">
        <v>0.06</v>
      </c>
      <c r="R1651" s="186">
        <f>Q1651*H1651</f>
        <v>1.53</v>
      </c>
      <c r="S1651" s="186">
        <v>0</v>
      </c>
      <c r="T1651" s="187">
        <f>S1651*H1651</f>
        <v>0</v>
      </c>
      <c r="AR1651" s="25" t="s">
        <v>401</v>
      </c>
      <c r="AT1651" s="25" t="s">
        <v>757</v>
      </c>
      <c r="AU1651" s="25" t="s">
        <v>84</v>
      </c>
      <c r="AY1651" s="25" t="s">
        <v>285</v>
      </c>
      <c r="BE1651" s="188">
        <f>IF(N1651="základní",J1651,0)</f>
        <v>0</v>
      </c>
      <c r="BF1651" s="188">
        <f>IF(N1651="snížená",J1651,0)</f>
        <v>0</v>
      </c>
      <c r="BG1651" s="188">
        <f>IF(N1651="zákl. přenesená",J1651,0)</f>
        <v>0</v>
      </c>
      <c r="BH1651" s="188">
        <f>IF(N1651="sníž. přenesená",J1651,0)</f>
        <v>0</v>
      </c>
      <c r="BI1651" s="188">
        <f>IF(N1651="nulová",J1651,0)</f>
        <v>0</v>
      </c>
      <c r="BJ1651" s="25" t="s">
        <v>82</v>
      </c>
      <c r="BK1651" s="188">
        <f>ROUND(I1651*H1651,2)</f>
        <v>0</v>
      </c>
      <c r="BL1651" s="25" t="s">
        <v>337</v>
      </c>
      <c r="BM1651" s="25" t="s">
        <v>2220</v>
      </c>
    </row>
    <row r="1652" spans="2:65" s="11" customFormat="1">
      <c r="B1652" s="189"/>
      <c r="D1652" s="215" t="s">
        <v>292</v>
      </c>
      <c r="E1652" s="216" t="s">
        <v>5</v>
      </c>
      <c r="F1652" s="217" t="s">
        <v>4437</v>
      </c>
      <c r="H1652" s="218">
        <v>25.5</v>
      </c>
      <c r="I1652" s="194"/>
      <c r="K1652" s="398"/>
      <c r="L1652" s="189"/>
      <c r="M1652" s="195"/>
      <c r="N1652" s="196"/>
      <c r="O1652" s="196"/>
      <c r="P1652" s="196"/>
      <c r="Q1652" s="196"/>
      <c r="R1652" s="196"/>
      <c r="S1652" s="196"/>
      <c r="T1652" s="197"/>
      <c r="AT1652" s="191" t="s">
        <v>292</v>
      </c>
      <c r="AU1652" s="191" t="s">
        <v>84</v>
      </c>
      <c r="AV1652" s="11" t="s">
        <v>84</v>
      </c>
      <c r="AW1652" s="11" t="s">
        <v>37</v>
      </c>
      <c r="AX1652" s="11" t="s">
        <v>82</v>
      </c>
      <c r="AY1652" s="191" t="s">
        <v>285</v>
      </c>
    </row>
    <row r="1653" spans="2:65" s="1" customFormat="1" ht="24">
      <c r="B1653" s="176"/>
      <c r="C1653" s="177" t="s">
        <v>4438</v>
      </c>
      <c r="D1653" s="177" t="s">
        <v>287</v>
      </c>
      <c r="E1653" s="178" t="s">
        <v>4439</v>
      </c>
      <c r="F1653" s="179" t="s">
        <v>4440</v>
      </c>
      <c r="G1653" s="180" t="s">
        <v>674</v>
      </c>
      <c r="H1653" s="181">
        <v>1.78</v>
      </c>
      <c r="I1653" s="182"/>
      <c r="J1653" s="183">
        <f>ROUND(I1653*H1653,2)</f>
        <v>0</v>
      </c>
      <c r="K1653" s="403" t="s">
        <v>5585</v>
      </c>
      <c r="L1653" s="42"/>
      <c r="M1653" s="184" t="s">
        <v>5</v>
      </c>
      <c r="N1653" s="185" t="s">
        <v>45</v>
      </c>
      <c r="O1653" s="43"/>
      <c r="P1653" s="186">
        <f>O1653*H1653</f>
        <v>0</v>
      </c>
      <c r="Q1653" s="186">
        <v>0</v>
      </c>
      <c r="R1653" s="186">
        <f>Q1653*H1653</f>
        <v>0</v>
      </c>
      <c r="S1653" s="186">
        <v>0</v>
      </c>
      <c r="T1653" s="187">
        <f>S1653*H1653</f>
        <v>0</v>
      </c>
      <c r="AR1653" s="25" t="s">
        <v>337</v>
      </c>
      <c r="AT1653" s="25" t="s">
        <v>287</v>
      </c>
      <c r="AU1653" s="25" t="s">
        <v>84</v>
      </c>
      <c r="AY1653" s="25" t="s">
        <v>285</v>
      </c>
      <c r="BE1653" s="188">
        <f>IF(N1653="základní",J1653,0)</f>
        <v>0</v>
      </c>
      <c r="BF1653" s="188">
        <f>IF(N1653="snížená",J1653,0)</f>
        <v>0</v>
      </c>
      <c r="BG1653" s="188">
        <f>IF(N1653="zákl. přenesená",J1653,0)</f>
        <v>0</v>
      </c>
      <c r="BH1653" s="188">
        <f>IF(N1653="sníž. přenesená",J1653,0)</f>
        <v>0</v>
      </c>
      <c r="BI1653" s="188">
        <f>IF(N1653="nulová",J1653,0)</f>
        <v>0</v>
      </c>
      <c r="BJ1653" s="25" t="s">
        <v>82</v>
      </c>
      <c r="BK1653" s="188">
        <f>ROUND(I1653*H1653,2)</f>
        <v>0</v>
      </c>
      <c r="BL1653" s="25" t="s">
        <v>337</v>
      </c>
      <c r="BM1653" s="25" t="s">
        <v>2228</v>
      </c>
    </row>
    <row r="1654" spans="2:65" s="10" customFormat="1" ht="14.4">
      <c r="B1654" s="162"/>
      <c r="D1654" s="163" t="s">
        <v>73</v>
      </c>
      <c r="E1654" s="240" t="s">
        <v>4441</v>
      </c>
      <c r="F1654" s="240" t="s">
        <v>4442</v>
      </c>
      <c r="I1654" s="165"/>
      <c r="J1654" s="241">
        <f>BK1654</f>
        <v>0</v>
      </c>
      <c r="K1654" s="401"/>
      <c r="L1654" s="162"/>
      <c r="M1654" s="167"/>
      <c r="N1654" s="168"/>
      <c r="O1654" s="168"/>
      <c r="P1654" s="169">
        <f>P1655+P1671+P1686+P1699+P1704</f>
        <v>0</v>
      </c>
      <c r="Q1654" s="168"/>
      <c r="R1654" s="169">
        <f>R1655+R1671+R1686+R1699+R1704</f>
        <v>0</v>
      </c>
      <c r="S1654" s="168"/>
      <c r="T1654" s="170">
        <f>T1655+T1671+T1686+T1699+T1704</f>
        <v>0</v>
      </c>
      <c r="AR1654" s="163" t="s">
        <v>84</v>
      </c>
      <c r="AT1654" s="171" t="s">
        <v>73</v>
      </c>
      <c r="AU1654" s="171" t="s">
        <v>82</v>
      </c>
      <c r="AY1654" s="163" t="s">
        <v>285</v>
      </c>
      <c r="BK1654" s="172">
        <f>BK1655+BK1671+BK1686+BK1699+BK1704</f>
        <v>0</v>
      </c>
    </row>
    <row r="1655" spans="2:65" s="10" customFormat="1" ht="14.4">
      <c r="B1655" s="162"/>
      <c r="D1655" s="173" t="s">
        <v>73</v>
      </c>
      <c r="E1655" s="174" t="s">
        <v>4443</v>
      </c>
      <c r="F1655" s="174" t="s">
        <v>4444</v>
      </c>
      <c r="I1655" s="165"/>
      <c r="J1655" s="175">
        <f>BK1655</f>
        <v>0</v>
      </c>
      <c r="K1655" s="401"/>
      <c r="L1655" s="162"/>
      <c r="M1655" s="167"/>
      <c r="N1655" s="168"/>
      <c r="O1655" s="168"/>
      <c r="P1655" s="169">
        <f>SUM(P1656:P1670)</f>
        <v>0</v>
      </c>
      <c r="Q1655" s="168"/>
      <c r="R1655" s="169">
        <f>SUM(R1656:R1670)</f>
        <v>0</v>
      </c>
      <c r="S1655" s="168"/>
      <c r="T1655" s="170">
        <f>SUM(T1656:T1670)</f>
        <v>0</v>
      </c>
      <c r="AR1655" s="163" t="s">
        <v>84</v>
      </c>
      <c r="AT1655" s="171" t="s">
        <v>73</v>
      </c>
      <c r="AU1655" s="171" t="s">
        <v>84</v>
      </c>
      <c r="AY1655" s="163" t="s">
        <v>285</v>
      </c>
      <c r="BK1655" s="172">
        <f>SUM(BK1656:BK1670)</f>
        <v>0</v>
      </c>
    </row>
    <row r="1656" spans="2:65" s="1" customFormat="1">
      <c r="B1656" s="176"/>
      <c r="C1656" s="230" t="s">
        <v>4445</v>
      </c>
      <c r="D1656" s="230" t="s">
        <v>757</v>
      </c>
      <c r="E1656" s="231" t="s">
        <v>4446</v>
      </c>
      <c r="F1656" s="232" t="s">
        <v>4447</v>
      </c>
      <c r="G1656" s="233" t="s">
        <v>400</v>
      </c>
      <c r="H1656" s="234">
        <v>1</v>
      </c>
      <c r="I1656" s="235"/>
      <c r="J1656" s="236">
        <f t="shared" ref="J1656:J1670" si="490">ROUND(I1656*H1656,2)</f>
        <v>0</v>
      </c>
      <c r="K1656" s="407" t="s">
        <v>5588</v>
      </c>
      <c r="L1656" s="237"/>
      <c r="M1656" s="238" t="s">
        <v>5</v>
      </c>
      <c r="N1656" s="239" t="s">
        <v>45</v>
      </c>
      <c r="O1656" s="43"/>
      <c r="P1656" s="186">
        <f t="shared" ref="P1656:P1670" si="491">O1656*H1656</f>
        <v>0</v>
      </c>
      <c r="Q1656" s="186">
        <v>0</v>
      </c>
      <c r="R1656" s="186">
        <f t="shared" ref="R1656:R1670" si="492">Q1656*H1656</f>
        <v>0</v>
      </c>
      <c r="S1656" s="186">
        <v>0</v>
      </c>
      <c r="T1656" s="187">
        <f t="shared" ref="T1656:T1670" si="493">S1656*H1656</f>
        <v>0</v>
      </c>
      <c r="AR1656" s="25" t="s">
        <v>401</v>
      </c>
      <c r="AT1656" s="25" t="s">
        <v>757</v>
      </c>
      <c r="AU1656" s="25" t="s">
        <v>142</v>
      </c>
      <c r="AY1656" s="25" t="s">
        <v>285</v>
      </c>
      <c r="BE1656" s="188">
        <f t="shared" ref="BE1656:BE1670" si="494">IF(N1656="základní",J1656,0)</f>
        <v>0</v>
      </c>
      <c r="BF1656" s="188">
        <f t="shared" ref="BF1656:BF1670" si="495">IF(N1656="snížená",J1656,0)</f>
        <v>0</v>
      </c>
      <c r="BG1656" s="188">
        <f t="shared" ref="BG1656:BG1670" si="496">IF(N1656="zákl. přenesená",J1656,0)</f>
        <v>0</v>
      </c>
      <c r="BH1656" s="188">
        <f t="shared" ref="BH1656:BH1670" si="497">IF(N1656="sníž. přenesená",J1656,0)</f>
        <v>0</v>
      </c>
      <c r="BI1656" s="188">
        <f t="shared" ref="BI1656:BI1670" si="498">IF(N1656="nulová",J1656,0)</f>
        <v>0</v>
      </c>
      <c r="BJ1656" s="25" t="s">
        <v>82</v>
      </c>
      <c r="BK1656" s="188">
        <f t="shared" ref="BK1656:BK1670" si="499">ROUND(I1656*H1656,2)</f>
        <v>0</v>
      </c>
      <c r="BL1656" s="25" t="s">
        <v>337</v>
      </c>
      <c r="BM1656" s="25" t="s">
        <v>4448</v>
      </c>
    </row>
    <row r="1657" spans="2:65" s="1" customFormat="1">
      <c r="B1657" s="176"/>
      <c r="C1657" s="177" t="s">
        <v>4449</v>
      </c>
      <c r="D1657" s="177" t="s">
        <v>287</v>
      </c>
      <c r="E1657" s="178" t="s">
        <v>4450</v>
      </c>
      <c r="F1657" s="179" t="s">
        <v>4447</v>
      </c>
      <c r="G1657" s="180" t="s">
        <v>400</v>
      </c>
      <c r="H1657" s="181">
        <v>1</v>
      </c>
      <c r="I1657" s="182"/>
      <c r="J1657" s="183">
        <f t="shared" si="490"/>
        <v>0</v>
      </c>
      <c r="K1657" s="403" t="s">
        <v>5588</v>
      </c>
      <c r="L1657" s="42"/>
      <c r="M1657" s="184" t="s">
        <v>5</v>
      </c>
      <c r="N1657" s="185" t="s">
        <v>45</v>
      </c>
      <c r="O1657" s="43"/>
      <c r="P1657" s="186">
        <f t="shared" si="491"/>
        <v>0</v>
      </c>
      <c r="Q1657" s="186">
        <v>0</v>
      </c>
      <c r="R1657" s="186">
        <f t="shared" si="492"/>
        <v>0</v>
      </c>
      <c r="S1657" s="186">
        <v>0</v>
      </c>
      <c r="T1657" s="187">
        <f t="shared" si="493"/>
        <v>0</v>
      </c>
      <c r="AR1657" s="25" t="s">
        <v>337</v>
      </c>
      <c r="AT1657" s="25" t="s">
        <v>287</v>
      </c>
      <c r="AU1657" s="25" t="s">
        <v>142</v>
      </c>
      <c r="AY1657" s="25" t="s">
        <v>285</v>
      </c>
      <c r="BE1657" s="188">
        <f t="shared" si="494"/>
        <v>0</v>
      </c>
      <c r="BF1657" s="188">
        <f t="shared" si="495"/>
        <v>0</v>
      </c>
      <c r="BG1657" s="188">
        <f t="shared" si="496"/>
        <v>0</v>
      </c>
      <c r="BH1657" s="188">
        <f t="shared" si="497"/>
        <v>0</v>
      </c>
      <c r="BI1657" s="188">
        <f t="shared" si="498"/>
        <v>0</v>
      </c>
      <c r="BJ1657" s="25" t="s">
        <v>82</v>
      </c>
      <c r="BK1657" s="188">
        <f t="shared" si="499"/>
        <v>0</v>
      </c>
      <c r="BL1657" s="25" t="s">
        <v>337</v>
      </c>
      <c r="BM1657" s="25" t="s">
        <v>4451</v>
      </c>
    </row>
    <row r="1658" spans="2:65" s="1" customFormat="1">
      <c r="B1658" s="176"/>
      <c r="C1658" s="177" t="s">
        <v>4452</v>
      </c>
      <c r="D1658" s="177" t="s">
        <v>287</v>
      </c>
      <c r="E1658" s="178" t="s">
        <v>4453</v>
      </c>
      <c r="F1658" s="179" t="s">
        <v>4447</v>
      </c>
      <c r="G1658" s="180" t="s">
        <v>400</v>
      </c>
      <c r="H1658" s="181">
        <v>1</v>
      </c>
      <c r="I1658" s="182"/>
      <c r="J1658" s="183">
        <f t="shared" si="490"/>
        <v>0</v>
      </c>
      <c r="K1658" s="403" t="s">
        <v>5588</v>
      </c>
      <c r="L1658" s="42"/>
      <c r="M1658" s="184" t="s">
        <v>5</v>
      </c>
      <c r="N1658" s="185" t="s">
        <v>45</v>
      </c>
      <c r="O1658" s="43"/>
      <c r="P1658" s="186">
        <f t="shared" si="491"/>
        <v>0</v>
      </c>
      <c r="Q1658" s="186">
        <v>0</v>
      </c>
      <c r="R1658" s="186">
        <f t="shared" si="492"/>
        <v>0</v>
      </c>
      <c r="S1658" s="186">
        <v>0</v>
      </c>
      <c r="T1658" s="187">
        <f t="shared" si="493"/>
        <v>0</v>
      </c>
      <c r="AR1658" s="25" t="s">
        <v>337</v>
      </c>
      <c r="AT1658" s="25" t="s">
        <v>287</v>
      </c>
      <c r="AU1658" s="25" t="s">
        <v>142</v>
      </c>
      <c r="AY1658" s="25" t="s">
        <v>285</v>
      </c>
      <c r="BE1658" s="188">
        <f t="shared" si="494"/>
        <v>0</v>
      </c>
      <c r="BF1658" s="188">
        <f t="shared" si="495"/>
        <v>0</v>
      </c>
      <c r="BG1658" s="188">
        <f t="shared" si="496"/>
        <v>0</v>
      </c>
      <c r="BH1658" s="188">
        <f t="shared" si="497"/>
        <v>0</v>
      </c>
      <c r="BI1658" s="188">
        <f t="shared" si="498"/>
        <v>0</v>
      </c>
      <c r="BJ1658" s="25" t="s">
        <v>82</v>
      </c>
      <c r="BK1658" s="188">
        <f t="shared" si="499"/>
        <v>0</v>
      </c>
      <c r="BL1658" s="25" t="s">
        <v>337</v>
      </c>
      <c r="BM1658" s="25" t="s">
        <v>4454</v>
      </c>
    </row>
    <row r="1659" spans="2:65" s="1" customFormat="1">
      <c r="B1659" s="176"/>
      <c r="C1659" s="230" t="s">
        <v>4455</v>
      </c>
      <c r="D1659" s="230" t="s">
        <v>757</v>
      </c>
      <c r="E1659" s="231" t="s">
        <v>4456</v>
      </c>
      <c r="F1659" s="232" t="s">
        <v>4447</v>
      </c>
      <c r="G1659" s="233" t="s">
        <v>400</v>
      </c>
      <c r="H1659" s="234">
        <v>1</v>
      </c>
      <c r="I1659" s="235"/>
      <c r="J1659" s="236">
        <f t="shared" si="490"/>
        <v>0</v>
      </c>
      <c r="K1659" s="407" t="s">
        <v>5588</v>
      </c>
      <c r="L1659" s="237"/>
      <c r="M1659" s="238" t="s">
        <v>5</v>
      </c>
      <c r="N1659" s="239" t="s">
        <v>45</v>
      </c>
      <c r="O1659" s="43"/>
      <c r="P1659" s="186">
        <f t="shared" si="491"/>
        <v>0</v>
      </c>
      <c r="Q1659" s="186">
        <v>0</v>
      </c>
      <c r="R1659" s="186">
        <f t="shared" si="492"/>
        <v>0</v>
      </c>
      <c r="S1659" s="186">
        <v>0</v>
      </c>
      <c r="T1659" s="187">
        <f t="shared" si="493"/>
        <v>0</v>
      </c>
      <c r="AR1659" s="25" t="s">
        <v>401</v>
      </c>
      <c r="AT1659" s="25" t="s">
        <v>757</v>
      </c>
      <c r="AU1659" s="25" t="s">
        <v>142</v>
      </c>
      <c r="AY1659" s="25" t="s">
        <v>285</v>
      </c>
      <c r="BE1659" s="188">
        <f t="shared" si="494"/>
        <v>0</v>
      </c>
      <c r="BF1659" s="188">
        <f t="shared" si="495"/>
        <v>0</v>
      </c>
      <c r="BG1659" s="188">
        <f t="shared" si="496"/>
        <v>0</v>
      </c>
      <c r="BH1659" s="188">
        <f t="shared" si="497"/>
        <v>0</v>
      </c>
      <c r="BI1659" s="188">
        <f t="shared" si="498"/>
        <v>0</v>
      </c>
      <c r="BJ1659" s="25" t="s">
        <v>82</v>
      </c>
      <c r="BK1659" s="188">
        <f t="shared" si="499"/>
        <v>0</v>
      </c>
      <c r="BL1659" s="25" t="s">
        <v>337</v>
      </c>
      <c r="BM1659" s="25" t="s">
        <v>4457</v>
      </c>
    </row>
    <row r="1660" spans="2:65" s="1" customFormat="1">
      <c r="B1660" s="176"/>
      <c r="C1660" s="177" t="s">
        <v>4458</v>
      </c>
      <c r="D1660" s="177" t="s">
        <v>287</v>
      </c>
      <c r="E1660" s="178" t="s">
        <v>4459</v>
      </c>
      <c r="F1660" s="179" t="s">
        <v>4447</v>
      </c>
      <c r="G1660" s="180" t="s">
        <v>400</v>
      </c>
      <c r="H1660" s="181">
        <v>1</v>
      </c>
      <c r="I1660" s="182"/>
      <c r="J1660" s="183">
        <f t="shared" si="490"/>
        <v>0</v>
      </c>
      <c r="K1660" s="403" t="s">
        <v>5588</v>
      </c>
      <c r="L1660" s="42"/>
      <c r="M1660" s="184" t="s">
        <v>5</v>
      </c>
      <c r="N1660" s="185" t="s">
        <v>45</v>
      </c>
      <c r="O1660" s="43"/>
      <c r="P1660" s="186">
        <f t="shared" si="491"/>
        <v>0</v>
      </c>
      <c r="Q1660" s="186">
        <v>0</v>
      </c>
      <c r="R1660" s="186">
        <f t="shared" si="492"/>
        <v>0</v>
      </c>
      <c r="S1660" s="186">
        <v>0</v>
      </c>
      <c r="T1660" s="187">
        <f t="shared" si="493"/>
        <v>0</v>
      </c>
      <c r="AR1660" s="25" t="s">
        <v>337</v>
      </c>
      <c r="AT1660" s="25" t="s">
        <v>287</v>
      </c>
      <c r="AU1660" s="25" t="s">
        <v>142</v>
      </c>
      <c r="AY1660" s="25" t="s">
        <v>285</v>
      </c>
      <c r="BE1660" s="188">
        <f t="shared" si="494"/>
        <v>0</v>
      </c>
      <c r="BF1660" s="188">
        <f t="shared" si="495"/>
        <v>0</v>
      </c>
      <c r="BG1660" s="188">
        <f t="shared" si="496"/>
        <v>0</v>
      </c>
      <c r="BH1660" s="188">
        <f t="shared" si="497"/>
        <v>0</v>
      </c>
      <c r="BI1660" s="188">
        <f t="shared" si="498"/>
        <v>0</v>
      </c>
      <c r="BJ1660" s="25" t="s">
        <v>82</v>
      </c>
      <c r="BK1660" s="188">
        <f t="shared" si="499"/>
        <v>0</v>
      </c>
      <c r="BL1660" s="25" t="s">
        <v>337</v>
      </c>
      <c r="BM1660" s="25" t="s">
        <v>4460</v>
      </c>
    </row>
    <row r="1661" spans="2:65" s="1" customFormat="1">
      <c r="B1661" s="176"/>
      <c r="C1661" s="177" t="s">
        <v>4461</v>
      </c>
      <c r="D1661" s="177" t="s">
        <v>287</v>
      </c>
      <c r="E1661" s="178" t="s">
        <v>4462</v>
      </c>
      <c r="F1661" s="179" t="s">
        <v>4447</v>
      </c>
      <c r="G1661" s="180" t="s">
        <v>400</v>
      </c>
      <c r="H1661" s="181">
        <v>1</v>
      </c>
      <c r="I1661" s="182"/>
      <c r="J1661" s="183">
        <f t="shared" si="490"/>
        <v>0</v>
      </c>
      <c r="K1661" s="403" t="s">
        <v>5588</v>
      </c>
      <c r="L1661" s="42"/>
      <c r="M1661" s="184" t="s">
        <v>5</v>
      </c>
      <c r="N1661" s="185" t="s">
        <v>45</v>
      </c>
      <c r="O1661" s="43"/>
      <c r="P1661" s="186">
        <f t="shared" si="491"/>
        <v>0</v>
      </c>
      <c r="Q1661" s="186">
        <v>0</v>
      </c>
      <c r="R1661" s="186">
        <f t="shared" si="492"/>
        <v>0</v>
      </c>
      <c r="S1661" s="186">
        <v>0</v>
      </c>
      <c r="T1661" s="187">
        <f t="shared" si="493"/>
        <v>0</v>
      </c>
      <c r="AR1661" s="25" t="s">
        <v>337</v>
      </c>
      <c r="AT1661" s="25" t="s">
        <v>287</v>
      </c>
      <c r="AU1661" s="25" t="s">
        <v>142</v>
      </c>
      <c r="AY1661" s="25" t="s">
        <v>285</v>
      </c>
      <c r="BE1661" s="188">
        <f t="shared" si="494"/>
        <v>0</v>
      </c>
      <c r="BF1661" s="188">
        <f t="shared" si="495"/>
        <v>0</v>
      </c>
      <c r="BG1661" s="188">
        <f t="shared" si="496"/>
        <v>0</v>
      </c>
      <c r="BH1661" s="188">
        <f t="shared" si="497"/>
        <v>0</v>
      </c>
      <c r="BI1661" s="188">
        <f t="shared" si="498"/>
        <v>0</v>
      </c>
      <c r="BJ1661" s="25" t="s">
        <v>82</v>
      </c>
      <c r="BK1661" s="188">
        <f t="shared" si="499"/>
        <v>0</v>
      </c>
      <c r="BL1661" s="25" t="s">
        <v>337</v>
      </c>
      <c r="BM1661" s="25" t="s">
        <v>4463</v>
      </c>
    </row>
    <row r="1662" spans="2:65" s="1" customFormat="1">
      <c r="B1662" s="176"/>
      <c r="C1662" s="230" t="s">
        <v>4464</v>
      </c>
      <c r="D1662" s="230" t="s">
        <v>757</v>
      </c>
      <c r="E1662" s="231" t="s">
        <v>4465</v>
      </c>
      <c r="F1662" s="232" t="s">
        <v>4447</v>
      </c>
      <c r="G1662" s="233" t="s">
        <v>400</v>
      </c>
      <c r="H1662" s="234">
        <v>1</v>
      </c>
      <c r="I1662" s="235"/>
      <c r="J1662" s="236">
        <f t="shared" si="490"/>
        <v>0</v>
      </c>
      <c r="K1662" s="407" t="s">
        <v>5588</v>
      </c>
      <c r="L1662" s="237"/>
      <c r="M1662" s="238" t="s">
        <v>5</v>
      </c>
      <c r="N1662" s="239" t="s">
        <v>45</v>
      </c>
      <c r="O1662" s="43"/>
      <c r="P1662" s="186">
        <f t="shared" si="491"/>
        <v>0</v>
      </c>
      <c r="Q1662" s="186">
        <v>0</v>
      </c>
      <c r="R1662" s="186">
        <f t="shared" si="492"/>
        <v>0</v>
      </c>
      <c r="S1662" s="186">
        <v>0</v>
      </c>
      <c r="T1662" s="187">
        <f t="shared" si="493"/>
        <v>0</v>
      </c>
      <c r="AR1662" s="25" t="s">
        <v>401</v>
      </c>
      <c r="AT1662" s="25" t="s">
        <v>757</v>
      </c>
      <c r="AU1662" s="25" t="s">
        <v>142</v>
      </c>
      <c r="AY1662" s="25" t="s">
        <v>285</v>
      </c>
      <c r="BE1662" s="188">
        <f t="shared" si="494"/>
        <v>0</v>
      </c>
      <c r="BF1662" s="188">
        <f t="shared" si="495"/>
        <v>0</v>
      </c>
      <c r="BG1662" s="188">
        <f t="shared" si="496"/>
        <v>0</v>
      </c>
      <c r="BH1662" s="188">
        <f t="shared" si="497"/>
        <v>0</v>
      </c>
      <c r="BI1662" s="188">
        <f t="shared" si="498"/>
        <v>0</v>
      </c>
      <c r="BJ1662" s="25" t="s">
        <v>82</v>
      </c>
      <c r="BK1662" s="188">
        <f t="shared" si="499"/>
        <v>0</v>
      </c>
      <c r="BL1662" s="25" t="s">
        <v>337</v>
      </c>
      <c r="BM1662" s="25" t="s">
        <v>4466</v>
      </c>
    </row>
    <row r="1663" spans="2:65" s="1" customFormat="1">
      <c r="B1663" s="176"/>
      <c r="C1663" s="177" t="s">
        <v>4467</v>
      </c>
      <c r="D1663" s="177" t="s">
        <v>287</v>
      </c>
      <c r="E1663" s="178" t="s">
        <v>4468</v>
      </c>
      <c r="F1663" s="179" t="s">
        <v>4447</v>
      </c>
      <c r="G1663" s="180" t="s">
        <v>400</v>
      </c>
      <c r="H1663" s="181">
        <v>1</v>
      </c>
      <c r="I1663" s="182"/>
      <c r="J1663" s="183">
        <f t="shared" si="490"/>
        <v>0</v>
      </c>
      <c r="K1663" s="403" t="s">
        <v>5588</v>
      </c>
      <c r="L1663" s="42"/>
      <c r="M1663" s="184" t="s">
        <v>5</v>
      </c>
      <c r="N1663" s="185" t="s">
        <v>45</v>
      </c>
      <c r="O1663" s="43"/>
      <c r="P1663" s="186">
        <f t="shared" si="491"/>
        <v>0</v>
      </c>
      <c r="Q1663" s="186">
        <v>0</v>
      </c>
      <c r="R1663" s="186">
        <f t="shared" si="492"/>
        <v>0</v>
      </c>
      <c r="S1663" s="186">
        <v>0</v>
      </c>
      <c r="T1663" s="187">
        <f t="shared" si="493"/>
        <v>0</v>
      </c>
      <c r="AR1663" s="25" t="s">
        <v>337</v>
      </c>
      <c r="AT1663" s="25" t="s">
        <v>287</v>
      </c>
      <c r="AU1663" s="25" t="s">
        <v>142</v>
      </c>
      <c r="AY1663" s="25" t="s">
        <v>285</v>
      </c>
      <c r="BE1663" s="188">
        <f t="shared" si="494"/>
        <v>0</v>
      </c>
      <c r="BF1663" s="188">
        <f t="shared" si="495"/>
        <v>0</v>
      </c>
      <c r="BG1663" s="188">
        <f t="shared" si="496"/>
        <v>0</v>
      </c>
      <c r="BH1663" s="188">
        <f t="shared" si="497"/>
        <v>0</v>
      </c>
      <c r="BI1663" s="188">
        <f t="shared" si="498"/>
        <v>0</v>
      </c>
      <c r="BJ1663" s="25" t="s">
        <v>82</v>
      </c>
      <c r="BK1663" s="188">
        <f t="shared" si="499"/>
        <v>0</v>
      </c>
      <c r="BL1663" s="25" t="s">
        <v>337</v>
      </c>
      <c r="BM1663" s="25" t="s">
        <v>4469</v>
      </c>
    </row>
    <row r="1664" spans="2:65" s="1" customFormat="1">
      <c r="B1664" s="176"/>
      <c r="C1664" s="177" t="s">
        <v>4470</v>
      </c>
      <c r="D1664" s="177" t="s">
        <v>287</v>
      </c>
      <c r="E1664" s="178" t="s">
        <v>4471</v>
      </c>
      <c r="F1664" s="179" t="s">
        <v>4447</v>
      </c>
      <c r="G1664" s="180" t="s">
        <v>400</v>
      </c>
      <c r="H1664" s="181">
        <v>1</v>
      </c>
      <c r="I1664" s="182"/>
      <c r="J1664" s="183">
        <f t="shared" si="490"/>
        <v>0</v>
      </c>
      <c r="K1664" s="403" t="s">
        <v>5588</v>
      </c>
      <c r="L1664" s="42"/>
      <c r="M1664" s="184" t="s">
        <v>5</v>
      </c>
      <c r="N1664" s="185" t="s">
        <v>45</v>
      </c>
      <c r="O1664" s="43"/>
      <c r="P1664" s="186">
        <f t="shared" si="491"/>
        <v>0</v>
      </c>
      <c r="Q1664" s="186">
        <v>0</v>
      </c>
      <c r="R1664" s="186">
        <f t="shared" si="492"/>
        <v>0</v>
      </c>
      <c r="S1664" s="186">
        <v>0</v>
      </c>
      <c r="T1664" s="187">
        <f t="shared" si="493"/>
        <v>0</v>
      </c>
      <c r="AR1664" s="25" t="s">
        <v>337</v>
      </c>
      <c r="AT1664" s="25" t="s">
        <v>287</v>
      </c>
      <c r="AU1664" s="25" t="s">
        <v>142</v>
      </c>
      <c r="AY1664" s="25" t="s">
        <v>285</v>
      </c>
      <c r="BE1664" s="188">
        <f t="shared" si="494"/>
        <v>0</v>
      </c>
      <c r="BF1664" s="188">
        <f t="shared" si="495"/>
        <v>0</v>
      </c>
      <c r="BG1664" s="188">
        <f t="shared" si="496"/>
        <v>0</v>
      </c>
      <c r="BH1664" s="188">
        <f t="shared" si="497"/>
        <v>0</v>
      </c>
      <c r="BI1664" s="188">
        <f t="shared" si="498"/>
        <v>0</v>
      </c>
      <c r="BJ1664" s="25" t="s">
        <v>82</v>
      </c>
      <c r="BK1664" s="188">
        <f t="shared" si="499"/>
        <v>0</v>
      </c>
      <c r="BL1664" s="25" t="s">
        <v>337</v>
      </c>
      <c r="BM1664" s="25" t="s">
        <v>4472</v>
      </c>
    </row>
    <row r="1665" spans="2:65" s="1" customFormat="1">
      <c r="B1665" s="176"/>
      <c r="C1665" s="230" t="s">
        <v>4473</v>
      </c>
      <c r="D1665" s="230" t="s">
        <v>757</v>
      </c>
      <c r="E1665" s="231" t="s">
        <v>4474</v>
      </c>
      <c r="F1665" s="232" t="s">
        <v>4447</v>
      </c>
      <c r="G1665" s="233" t="s">
        <v>400</v>
      </c>
      <c r="H1665" s="234">
        <v>1</v>
      </c>
      <c r="I1665" s="235"/>
      <c r="J1665" s="236">
        <f t="shared" si="490"/>
        <v>0</v>
      </c>
      <c r="K1665" s="407" t="s">
        <v>5588</v>
      </c>
      <c r="L1665" s="237"/>
      <c r="M1665" s="238" t="s">
        <v>5</v>
      </c>
      <c r="N1665" s="239" t="s">
        <v>45</v>
      </c>
      <c r="O1665" s="43"/>
      <c r="P1665" s="186">
        <f t="shared" si="491"/>
        <v>0</v>
      </c>
      <c r="Q1665" s="186">
        <v>0</v>
      </c>
      <c r="R1665" s="186">
        <f t="shared" si="492"/>
        <v>0</v>
      </c>
      <c r="S1665" s="186">
        <v>0</v>
      </c>
      <c r="T1665" s="187">
        <f t="shared" si="493"/>
        <v>0</v>
      </c>
      <c r="AR1665" s="25" t="s">
        <v>401</v>
      </c>
      <c r="AT1665" s="25" t="s">
        <v>757</v>
      </c>
      <c r="AU1665" s="25" t="s">
        <v>142</v>
      </c>
      <c r="AY1665" s="25" t="s">
        <v>285</v>
      </c>
      <c r="BE1665" s="188">
        <f t="shared" si="494"/>
        <v>0</v>
      </c>
      <c r="BF1665" s="188">
        <f t="shared" si="495"/>
        <v>0</v>
      </c>
      <c r="BG1665" s="188">
        <f t="shared" si="496"/>
        <v>0</v>
      </c>
      <c r="BH1665" s="188">
        <f t="shared" si="497"/>
        <v>0</v>
      </c>
      <c r="BI1665" s="188">
        <f t="shared" si="498"/>
        <v>0</v>
      </c>
      <c r="BJ1665" s="25" t="s">
        <v>82</v>
      </c>
      <c r="BK1665" s="188">
        <f t="shared" si="499"/>
        <v>0</v>
      </c>
      <c r="BL1665" s="25" t="s">
        <v>337</v>
      </c>
      <c r="BM1665" s="25" t="s">
        <v>4475</v>
      </c>
    </row>
    <row r="1666" spans="2:65" s="1" customFormat="1">
      <c r="B1666" s="176"/>
      <c r="C1666" s="177" t="s">
        <v>4476</v>
      </c>
      <c r="D1666" s="177" t="s">
        <v>287</v>
      </c>
      <c r="E1666" s="178" t="s">
        <v>4477</v>
      </c>
      <c r="F1666" s="179" t="s">
        <v>4447</v>
      </c>
      <c r="G1666" s="180" t="s">
        <v>400</v>
      </c>
      <c r="H1666" s="181">
        <v>1</v>
      </c>
      <c r="I1666" s="182"/>
      <c r="J1666" s="183">
        <f t="shared" si="490"/>
        <v>0</v>
      </c>
      <c r="K1666" s="403" t="s">
        <v>5588</v>
      </c>
      <c r="L1666" s="42"/>
      <c r="M1666" s="184" t="s">
        <v>5</v>
      </c>
      <c r="N1666" s="185" t="s">
        <v>45</v>
      </c>
      <c r="O1666" s="43"/>
      <c r="P1666" s="186">
        <f t="shared" si="491"/>
        <v>0</v>
      </c>
      <c r="Q1666" s="186">
        <v>0</v>
      </c>
      <c r="R1666" s="186">
        <f t="shared" si="492"/>
        <v>0</v>
      </c>
      <c r="S1666" s="186">
        <v>0</v>
      </c>
      <c r="T1666" s="187">
        <f t="shared" si="493"/>
        <v>0</v>
      </c>
      <c r="AR1666" s="25" t="s">
        <v>337</v>
      </c>
      <c r="AT1666" s="25" t="s">
        <v>287</v>
      </c>
      <c r="AU1666" s="25" t="s">
        <v>142</v>
      </c>
      <c r="AY1666" s="25" t="s">
        <v>285</v>
      </c>
      <c r="BE1666" s="188">
        <f t="shared" si="494"/>
        <v>0</v>
      </c>
      <c r="BF1666" s="188">
        <f t="shared" si="495"/>
        <v>0</v>
      </c>
      <c r="BG1666" s="188">
        <f t="shared" si="496"/>
        <v>0</v>
      </c>
      <c r="BH1666" s="188">
        <f t="shared" si="497"/>
        <v>0</v>
      </c>
      <c r="BI1666" s="188">
        <f t="shared" si="498"/>
        <v>0</v>
      </c>
      <c r="BJ1666" s="25" t="s">
        <v>82</v>
      </c>
      <c r="BK1666" s="188">
        <f t="shared" si="499"/>
        <v>0</v>
      </c>
      <c r="BL1666" s="25" t="s">
        <v>337</v>
      </c>
      <c r="BM1666" s="25" t="s">
        <v>4478</v>
      </c>
    </row>
    <row r="1667" spans="2:65" s="1" customFormat="1">
      <c r="B1667" s="176"/>
      <c r="C1667" s="177" t="s">
        <v>4479</v>
      </c>
      <c r="D1667" s="177" t="s">
        <v>287</v>
      </c>
      <c r="E1667" s="178" t="s">
        <v>4480</v>
      </c>
      <c r="F1667" s="179" t="s">
        <v>4447</v>
      </c>
      <c r="G1667" s="180" t="s">
        <v>400</v>
      </c>
      <c r="H1667" s="181">
        <v>1</v>
      </c>
      <c r="I1667" s="182"/>
      <c r="J1667" s="183">
        <f t="shared" si="490"/>
        <v>0</v>
      </c>
      <c r="K1667" s="403" t="s">
        <v>5588</v>
      </c>
      <c r="L1667" s="42"/>
      <c r="M1667" s="184" t="s">
        <v>5</v>
      </c>
      <c r="N1667" s="185" t="s">
        <v>45</v>
      </c>
      <c r="O1667" s="43"/>
      <c r="P1667" s="186">
        <f t="shared" si="491"/>
        <v>0</v>
      </c>
      <c r="Q1667" s="186">
        <v>0</v>
      </c>
      <c r="R1667" s="186">
        <f t="shared" si="492"/>
        <v>0</v>
      </c>
      <c r="S1667" s="186">
        <v>0</v>
      </c>
      <c r="T1667" s="187">
        <f t="shared" si="493"/>
        <v>0</v>
      </c>
      <c r="AR1667" s="25" t="s">
        <v>337</v>
      </c>
      <c r="AT1667" s="25" t="s">
        <v>287</v>
      </c>
      <c r="AU1667" s="25" t="s">
        <v>142</v>
      </c>
      <c r="AY1667" s="25" t="s">
        <v>285</v>
      </c>
      <c r="BE1667" s="188">
        <f t="shared" si="494"/>
        <v>0</v>
      </c>
      <c r="BF1667" s="188">
        <f t="shared" si="495"/>
        <v>0</v>
      </c>
      <c r="BG1667" s="188">
        <f t="shared" si="496"/>
        <v>0</v>
      </c>
      <c r="BH1667" s="188">
        <f t="shared" si="497"/>
        <v>0</v>
      </c>
      <c r="BI1667" s="188">
        <f t="shared" si="498"/>
        <v>0</v>
      </c>
      <c r="BJ1667" s="25" t="s">
        <v>82</v>
      </c>
      <c r="BK1667" s="188">
        <f t="shared" si="499"/>
        <v>0</v>
      </c>
      <c r="BL1667" s="25" t="s">
        <v>337</v>
      </c>
      <c r="BM1667" s="25" t="s">
        <v>4481</v>
      </c>
    </row>
    <row r="1668" spans="2:65" s="1" customFormat="1">
      <c r="B1668" s="176"/>
      <c r="C1668" s="230" t="s">
        <v>4482</v>
      </c>
      <c r="D1668" s="230" t="s">
        <v>757</v>
      </c>
      <c r="E1668" s="231" t="s">
        <v>4483</v>
      </c>
      <c r="F1668" s="232" t="s">
        <v>4447</v>
      </c>
      <c r="G1668" s="233" t="s">
        <v>400</v>
      </c>
      <c r="H1668" s="234">
        <v>1</v>
      </c>
      <c r="I1668" s="235"/>
      <c r="J1668" s="236">
        <f t="shared" si="490"/>
        <v>0</v>
      </c>
      <c r="K1668" s="407" t="s">
        <v>5588</v>
      </c>
      <c r="L1668" s="237"/>
      <c r="M1668" s="238" t="s">
        <v>5</v>
      </c>
      <c r="N1668" s="239" t="s">
        <v>45</v>
      </c>
      <c r="O1668" s="43"/>
      <c r="P1668" s="186">
        <f t="shared" si="491"/>
        <v>0</v>
      </c>
      <c r="Q1668" s="186">
        <v>0</v>
      </c>
      <c r="R1668" s="186">
        <f t="shared" si="492"/>
        <v>0</v>
      </c>
      <c r="S1668" s="186">
        <v>0</v>
      </c>
      <c r="T1668" s="187">
        <f t="shared" si="493"/>
        <v>0</v>
      </c>
      <c r="AR1668" s="25" t="s">
        <v>401</v>
      </c>
      <c r="AT1668" s="25" t="s">
        <v>757</v>
      </c>
      <c r="AU1668" s="25" t="s">
        <v>142</v>
      </c>
      <c r="AY1668" s="25" t="s">
        <v>285</v>
      </c>
      <c r="BE1668" s="188">
        <f t="shared" si="494"/>
        <v>0</v>
      </c>
      <c r="BF1668" s="188">
        <f t="shared" si="495"/>
        <v>0</v>
      </c>
      <c r="BG1668" s="188">
        <f t="shared" si="496"/>
        <v>0</v>
      </c>
      <c r="BH1668" s="188">
        <f t="shared" si="497"/>
        <v>0</v>
      </c>
      <c r="BI1668" s="188">
        <f t="shared" si="498"/>
        <v>0</v>
      </c>
      <c r="BJ1668" s="25" t="s">
        <v>82</v>
      </c>
      <c r="BK1668" s="188">
        <f t="shared" si="499"/>
        <v>0</v>
      </c>
      <c r="BL1668" s="25" t="s">
        <v>337</v>
      </c>
      <c r="BM1668" s="25" t="s">
        <v>4484</v>
      </c>
    </row>
    <row r="1669" spans="2:65" s="1" customFormat="1">
      <c r="B1669" s="176"/>
      <c r="C1669" s="177" t="s">
        <v>4485</v>
      </c>
      <c r="D1669" s="177" t="s">
        <v>287</v>
      </c>
      <c r="E1669" s="178" t="s">
        <v>4486</v>
      </c>
      <c r="F1669" s="179" t="s">
        <v>4447</v>
      </c>
      <c r="G1669" s="180" t="s">
        <v>400</v>
      </c>
      <c r="H1669" s="181">
        <v>1</v>
      </c>
      <c r="I1669" s="182"/>
      <c r="J1669" s="183">
        <f t="shared" si="490"/>
        <v>0</v>
      </c>
      <c r="K1669" s="403" t="s">
        <v>5588</v>
      </c>
      <c r="L1669" s="42"/>
      <c r="M1669" s="184" t="s">
        <v>5</v>
      </c>
      <c r="N1669" s="185" t="s">
        <v>45</v>
      </c>
      <c r="O1669" s="43"/>
      <c r="P1669" s="186">
        <f t="shared" si="491"/>
        <v>0</v>
      </c>
      <c r="Q1669" s="186">
        <v>0</v>
      </c>
      <c r="R1669" s="186">
        <f t="shared" si="492"/>
        <v>0</v>
      </c>
      <c r="S1669" s="186">
        <v>0</v>
      </c>
      <c r="T1669" s="187">
        <f t="shared" si="493"/>
        <v>0</v>
      </c>
      <c r="AR1669" s="25" t="s">
        <v>337</v>
      </c>
      <c r="AT1669" s="25" t="s">
        <v>287</v>
      </c>
      <c r="AU1669" s="25" t="s">
        <v>142</v>
      </c>
      <c r="AY1669" s="25" t="s">
        <v>285</v>
      </c>
      <c r="BE1669" s="188">
        <f t="shared" si="494"/>
        <v>0</v>
      </c>
      <c r="BF1669" s="188">
        <f t="shared" si="495"/>
        <v>0</v>
      </c>
      <c r="BG1669" s="188">
        <f t="shared" si="496"/>
        <v>0</v>
      </c>
      <c r="BH1669" s="188">
        <f t="shared" si="497"/>
        <v>0</v>
      </c>
      <c r="BI1669" s="188">
        <f t="shared" si="498"/>
        <v>0</v>
      </c>
      <c r="BJ1669" s="25" t="s">
        <v>82</v>
      </c>
      <c r="BK1669" s="188">
        <f t="shared" si="499"/>
        <v>0</v>
      </c>
      <c r="BL1669" s="25" t="s">
        <v>337</v>
      </c>
      <c r="BM1669" s="25" t="s">
        <v>4487</v>
      </c>
    </row>
    <row r="1670" spans="2:65" s="1" customFormat="1">
      <c r="B1670" s="176"/>
      <c r="C1670" s="177" t="s">
        <v>4488</v>
      </c>
      <c r="D1670" s="177" t="s">
        <v>287</v>
      </c>
      <c r="E1670" s="178" t="s">
        <v>4489</v>
      </c>
      <c r="F1670" s="179" t="s">
        <v>4447</v>
      </c>
      <c r="G1670" s="180" t="s">
        <v>400</v>
      </c>
      <c r="H1670" s="181">
        <v>1</v>
      </c>
      <c r="I1670" s="182"/>
      <c r="J1670" s="183">
        <f t="shared" si="490"/>
        <v>0</v>
      </c>
      <c r="K1670" s="403" t="s">
        <v>5588</v>
      </c>
      <c r="L1670" s="42"/>
      <c r="M1670" s="184" t="s">
        <v>5</v>
      </c>
      <c r="N1670" s="185" t="s">
        <v>45</v>
      </c>
      <c r="O1670" s="43"/>
      <c r="P1670" s="186">
        <f t="shared" si="491"/>
        <v>0</v>
      </c>
      <c r="Q1670" s="186">
        <v>0</v>
      </c>
      <c r="R1670" s="186">
        <f t="shared" si="492"/>
        <v>0</v>
      </c>
      <c r="S1670" s="186">
        <v>0</v>
      </c>
      <c r="T1670" s="187">
        <f t="shared" si="493"/>
        <v>0</v>
      </c>
      <c r="AR1670" s="25" t="s">
        <v>337</v>
      </c>
      <c r="AT1670" s="25" t="s">
        <v>287</v>
      </c>
      <c r="AU1670" s="25" t="s">
        <v>142</v>
      </c>
      <c r="AY1670" s="25" t="s">
        <v>285</v>
      </c>
      <c r="BE1670" s="188">
        <f t="shared" si="494"/>
        <v>0</v>
      </c>
      <c r="BF1670" s="188">
        <f t="shared" si="495"/>
        <v>0</v>
      </c>
      <c r="BG1670" s="188">
        <f t="shared" si="496"/>
        <v>0</v>
      </c>
      <c r="BH1670" s="188">
        <f t="shared" si="497"/>
        <v>0</v>
      </c>
      <c r="BI1670" s="188">
        <f t="shared" si="498"/>
        <v>0</v>
      </c>
      <c r="BJ1670" s="25" t="s">
        <v>82</v>
      </c>
      <c r="BK1670" s="188">
        <f t="shared" si="499"/>
        <v>0</v>
      </c>
      <c r="BL1670" s="25" t="s">
        <v>337</v>
      </c>
      <c r="BM1670" s="25" t="s">
        <v>4490</v>
      </c>
    </row>
    <row r="1671" spans="2:65" s="10" customFormat="1" ht="14.4">
      <c r="B1671" s="162"/>
      <c r="D1671" s="173" t="s">
        <v>73</v>
      </c>
      <c r="E1671" s="174" t="s">
        <v>4491</v>
      </c>
      <c r="F1671" s="174" t="s">
        <v>4492</v>
      </c>
      <c r="I1671" s="165"/>
      <c r="J1671" s="175">
        <f>BK1671</f>
        <v>0</v>
      </c>
      <c r="K1671" s="410"/>
      <c r="L1671" s="162"/>
      <c r="M1671" s="167"/>
      <c r="N1671" s="168"/>
      <c r="O1671" s="168"/>
      <c r="P1671" s="169">
        <f>SUM(P1672:P1685)</f>
        <v>0</v>
      </c>
      <c r="Q1671" s="168"/>
      <c r="R1671" s="169">
        <f>SUM(R1672:R1685)</f>
        <v>0</v>
      </c>
      <c r="S1671" s="168"/>
      <c r="T1671" s="170">
        <f>SUM(T1672:T1685)</f>
        <v>0</v>
      </c>
      <c r="AR1671" s="163" t="s">
        <v>84</v>
      </c>
      <c r="AT1671" s="171" t="s">
        <v>73</v>
      </c>
      <c r="AU1671" s="171" t="s">
        <v>84</v>
      </c>
      <c r="AY1671" s="163" t="s">
        <v>285</v>
      </c>
      <c r="BK1671" s="172">
        <f>SUM(BK1672:BK1685)</f>
        <v>0</v>
      </c>
    </row>
    <row r="1672" spans="2:65" s="1" customFormat="1">
      <c r="B1672" s="176"/>
      <c r="C1672" s="230" t="s">
        <v>4493</v>
      </c>
      <c r="D1672" s="230" t="s">
        <v>757</v>
      </c>
      <c r="E1672" s="231" t="s">
        <v>4494</v>
      </c>
      <c r="F1672" s="232" t="s">
        <v>4447</v>
      </c>
      <c r="G1672" s="233" t="s">
        <v>400</v>
      </c>
      <c r="H1672" s="234">
        <v>1</v>
      </c>
      <c r="I1672" s="235"/>
      <c r="J1672" s="236">
        <f t="shared" ref="J1672:J1685" si="500">ROUND(I1672*H1672,2)</f>
        <v>0</v>
      </c>
      <c r="K1672" s="407" t="s">
        <v>5588</v>
      </c>
      <c r="L1672" s="237"/>
      <c r="M1672" s="238" t="s">
        <v>5</v>
      </c>
      <c r="N1672" s="239" t="s">
        <v>45</v>
      </c>
      <c r="O1672" s="43"/>
      <c r="P1672" s="186">
        <f t="shared" ref="P1672:P1685" si="501">O1672*H1672</f>
        <v>0</v>
      </c>
      <c r="Q1672" s="186">
        <v>0</v>
      </c>
      <c r="R1672" s="186">
        <f t="shared" ref="R1672:R1685" si="502">Q1672*H1672</f>
        <v>0</v>
      </c>
      <c r="S1672" s="186">
        <v>0</v>
      </c>
      <c r="T1672" s="187">
        <f t="shared" ref="T1672:T1685" si="503">S1672*H1672</f>
        <v>0</v>
      </c>
      <c r="AR1672" s="25" t="s">
        <v>401</v>
      </c>
      <c r="AT1672" s="25" t="s">
        <v>757</v>
      </c>
      <c r="AU1672" s="25" t="s">
        <v>142</v>
      </c>
      <c r="AY1672" s="25" t="s">
        <v>285</v>
      </c>
      <c r="BE1672" s="188">
        <f t="shared" ref="BE1672:BE1685" si="504">IF(N1672="základní",J1672,0)</f>
        <v>0</v>
      </c>
      <c r="BF1672" s="188">
        <f t="shared" ref="BF1672:BF1685" si="505">IF(N1672="snížená",J1672,0)</f>
        <v>0</v>
      </c>
      <c r="BG1672" s="188">
        <f t="shared" ref="BG1672:BG1685" si="506">IF(N1672="zákl. přenesená",J1672,0)</f>
        <v>0</v>
      </c>
      <c r="BH1672" s="188">
        <f t="shared" ref="BH1672:BH1685" si="507">IF(N1672="sníž. přenesená",J1672,0)</f>
        <v>0</v>
      </c>
      <c r="BI1672" s="188">
        <f t="shared" ref="BI1672:BI1685" si="508">IF(N1672="nulová",J1672,0)</f>
        <v>0</v>
      </c>
      <c r="BJ1672" s="25" t="s">
        <v>82</v>
      </c>
      <c r="BK1672" s="188">
        <f t="shared" ref="BK1672:BK1685" si="509">ROUND(I1672*H1672,2)</f>
        <v>0</v>
      </c>
      <c r="BL1672" s="25" t="s">
        <v>337</v>
      </c>
      <c r="BM1672" s="25" t="s">
        <v>4495</v>
      </c>
    </row>
    <row r="1673" spans="2:65" s="1" customFormat="1">
      <c r="B1673" s="176"/>
      <c r="C1673" s="177" t="s">
        <v>4496</v>
      </c>
      <c r="D1673" s="177" t="s">
        <v>287</v>
      </c>
      <c r="E1673" s="178" t="s">
        <v>4497</v>
      </c>
      <c r="F1673" s="179" t="s">
        <v>4447</v>
      </c>
      <c r="G1673" s="180" t="s">
        <v>400</v>
      </c>
      <c r="H1673" s="181">
        <v>1</v>
      </c>
      <c r="I1673" s="182"/>
      <c r="J1673" s="183">
        <f t="shared" si="500"/>
        <v>0</v>
      </c>
      <c r="K1673" s="403" t="s">
        <v>5588</v>
      </c>
      <c r="L1673" s="42"/>
      <c r="M1673" s="184" t="s">
        <v>5</v>
      </c>
      <c r="N1673" s="185" t="s">
        <v>45</v>
      </c>
      <c r="O1673" s="43"/>
      <c r="P1673" s="186">
        <f t="shared" si="501"/>
        <v>0</v>
      </c>
      <c r="Q1673" s="186">
        <v>0</v>
      </c>
      <c r="R1673" s="186">
        <f t="shared" si="502"/>
        <v>0</v>
      </c>
      <c r="S1673" s="186">
        <v>0</v>
      </c>
      <c r="T1673" s="187">
        <f t="shared" si="503"/>
        <v>0</v>
      </c>
      <c r="AR1673" s="25" t="s">
        <v>337</v>
      </c>
      <c r="AT1673" s="25" t="s">
        <v>287</v>
      </c>
      <c r="AU1673" s="25" t="s">
        <v>142</v>
      </c>
      <c r="AY1673" s="25" t="s">
        <v>285</v>
      </c>
      <c r="BE1673" s="188">
        <f t="shared" si="504"/>
        <v>0</v>
      </c>
      <c r="BF1673" s="188">
        <f t="shared" si="505"/>
        <v>0</v>
      </c>
      <c r="BG1673" s="188">
        <f t="shared" si="506"/>
        <v>0</v>
      </c>
      <c r="BH1673" s="188">
        <f t="shared" si="507"/>
        <v>0</v>
      </c>
      <c r="BI1673" s="188">
        <f t="shared" si="508"/>
        <v>0</v>
      </c>
      <c r="BJ1673" s="25" t="s">
        <v>82</v>
      </c>
      <c r="BK1673" s="188">
        <f t="shared" si="509"/>
        <v>0</v>
      </c>
      <c r="BL1673" s="25" t="s">
        <v>337</v>
      </c>
      <c r="BM1673" s="25" t="s">
        <v>4498</v>
      </c>
    </row>
    <row r="1674" spans="2:65" s="1" customFormat="1">
      <c r="B1674" s="176"/>
      <c r="C1674" s="177" t="s">
        <v>669</v>
      </c>
      <c r="D1674" s="177" t="s">
        <v>287</v>
      </c>
      <c r="E1674" s="178" t="s">
        <v>4499</v>
      </c>
      <c r="F1674" s="179" t="s">
        <v>4447</v>
      </c>
      <c r="G1674" s="180" t="s">
        <v>400</v>
      </c>
      <c r="H1674" s="181">
        <v>1</v>
      </c>
      <c r="I1674" s="182"/>
      <c r="J1674" s="183">
        <f t="shared" si="500"/>
        <v>0</v>
      </c>
      <c r="K1674" s="403" t="s">
        <v>5588</v>
      </c>
      <c r="L1674" s="42"/>
      <c r="M1674" s="184" t="s">
        <v>5</v>
      </c>
      <c r="N1674" s="185" t="s">
        <v>45</v>
      </c>
      <c r="O1674" s="43"/>
      <c r="P1674" s="186">
        <f t="shared" si="501"/>
        <v>0</v>
      </c>
      <c r="Q1674" s="186">
        <v>0</v>
      </c>
      <c r="R1674" s="186">
        <f t="shared" si="502"/>
        <v>0</v>
      </c>
      <c r="S1674" s="186">
        <v>0</v>
      </c>
      <c r="T1674" s="187">
        <f t="shared" si="503"/>
        <v>0</v>
      </c>
      <c r="AR1674" s="25" t="s">
        <v>337</v>
      </c>
      <c r="AT1674" s="25" t="s">
        <v>287</v>
      </c>
      <c r="AU1674" s="25" t="s">
        <v>142</v>
      </c>
      <c r="AY1674" s="25" t="s">
        <v>285</v>
      </c>
      <c r="BE1674" s="188">
        <f t="shared" si="504"/>
        <v>0</v>
      </c>
      <c r="BF1674" s="188">
        <f t="shared" si="505"/>
        <v>0</v>
      </c>
      <c r="BG1674" s="188">
        <f t="shared" si="506"/>
        <v>0</v>
      </c>
      <c r="BH1674" s="188">
        <f t="shared" si="507"/>
        <v>0</v>
      </c>
      <c r="BI1674" s="188">
        <f t="shared" si="508"/>
        <v>0</v>
      </c>
      <c r="BJ1674" s="25" t="s">
        <v>82</v>
      </c>
      <c r="BK1674" s="188">
        <f t="shared" si="509"/>
        <v>0</v>
      </c>
      <c r="BL1674" s="25" t="s">
        <v>337</v>
      </c>
      <c r="BM1674" s="25" t="s">
        <v>4500</v>
      </c>
    </row>
    <row r="1675" spans="2:65" s="1" customFormat="1">
      <c r="B1675" s="176"/>
      <c r="C1675" s="230" t="s">
        <v>694</v>
      </c>
      <c r="D1675" s="230" t="s">
        <v>757</v>
      </c>
      <c r="E1675" s="231" t="s">
        <v>4501</v>
      </c>
      <c r="F1675" s="232" t="s">
        <v>4447</v>
      </c>
      <c r="G1675" s="233" t="s">
        <v>400</v>
      </c>
      <c r="H1675" s="234">
        <v>1</v>
      </c>
      <c r="I1675" s="235"/>
      <c r="J1675" s="236">
        <f t="shared" si="500"/>
        <v>0</v>
      </c>
      <c r="K1675" s="407" t="s">
        <v>5588</v>
      </c>
      <c r="L1675" s="237"/>
      <c r="M1675" s="238" t="s">
        <v>5</v>
      </c>
      <c r="N1675" s="239" t="s">
        <v>45</v>
      </c>
      <c r="O1675" s="43"/>
      <c r="P1675" s="186">
        <f t="shared" si="501"/>
        <v>0</v>
      </c>
      <c r="Q1675" s="186">
        <v>0</v>
      </c>
      <c r="R1675" s="186">
        <f t="shared" si="502"/>
        <v>0</v>
      </c>
      <c r="S1675" s="186">
        <v>0</v>
      </c>
      <c r="T1675" s="187">
        <f t="shared" si="503"/>
        <v>0</v>
      </c>
      <c r="AR1675" s="25" t="s">
        <v>401</v>
      </c>
      <c r="AT1675" s="25" t="s">
        <v>757</v>
      </c>
      <c r="AU1675" s="25" t="s">
        <v>142</v>
      </c>
      <c r="AY1675" s="25" t="s">
        <v>285</v>
      </c>
      <c r="BE1675" s="188">
        <f t="shared" si="504"/>
        <v>0</v>
      </c>
      <c r="BF1675" s="188">
        <f t="shared" si="505"/>
        <v>0</v>
      </c>
      <c r="BG1675" s="188">
        <f t="shared" si="506"/>
        <v>0</v>
      </c>
      <c r="BH1675" s="188">
        <f t="shared" si="507"/>
        <v>0</v>
      </c>
      <c r="BI1675" s="188">
        <f t="shared" si="508"/>
        <v>0</v>
      </c>
      <c r="BJ1675" s="25" t="s">
        <v>82</v>
      </c>
      <c r="BK1675" s="188">
        <f t="shared" si="509"/>
        <v>0</v>
      </c>
      <c r="BL1675" s="25" t="s">
        <v>337</v>
      </c>
      <c r="BM1675" s="25" t="s">
        <v>4502</v>
      </c>
    </row>
    <row r="1676" spans="2:65" s="1" customFormat="1">
      <c r="B1676" s="176"/>
      <c r="C1676" s="177" t="s">
        <v>4503</v>
      </c>
      <c r="D1676" s="177" t="s">
        <v>287</v>
      </c>
      <c r="E1676" s="178" t="s">
        <v>4504</v>
      </c>
      <c r="F1676" s="179" t="s">
        <v>4447</v>
      </c>
      <c r="G1676" s="180" t="s">
        <v>400</v>
      </c>
      <c r="H1676" s="181">
        <v>1</v>
      </c>
      <c r="I1676" s="182"/>
      <c r="J1676" s="183">
        <f t="shared" si="500"/>
        <v>0</v>
      </c>
      <c r="K1676" s="403" t="s">
        <v>5588</v>
      </c>
      <c r="L1676" s="42"/>
      <c r="M1676" s="184" t="s">
        <v>5</v>
      </c>
      <c r="N1676" s="185" t="s">
        <v>45</v>
      </c>
      <c r="O1676" s="43"/>
      <c r="P1676" s="186">
        <f t="shared" si="501"/>
        <v>0</v>
      </c>
      <c r="Q1676" s="186">
        <v>0</v>
      </c>
      <c r="R1676" s="186">
        <f t="shared" si="502"/>
        <v>0</v>
      </c>
      <c r="S1676" s="186">
        <v>0</v>
      </c>
      <c r="T1676" s="187">
        <f t="shared" si="503"/>
        <v>0</v>
      </c>
      <c r="AR1676" s="25" t="s">
        <v>337</v>
      </c>
      <c r="AT1676" s="25" t="s">
        <v>287</v>
      </c>
      <c r="AU1676" s="25" t="s">
        <v>142</v>
      </c>
      <c r="AY1676" s="25" t="s">
        <v>285</v>
      </c>
      <c r="BE1676" s="188">
        <f t="shared" si="504"/>
        <v>0</v>
      </c>
      <c r="BF1676" s="188">
        <f t="shared" si="505"/>
        <v>0</v>
      </c>
      <c r="BG1676" s="188">
        <f t="shared" si="506"/>
        <v>0</v>
      </c>
      <c r="BH1676" s="188">
        <f t="shared" si="507"/>
        <v>0</v>
      </c>
      <c r="BI1676" s="188">
        <f t="shared" si="508"/>
        <v>0</v>
      </c>
      <c r="BJ1676" s="25" t="s">
        <v>82</v>
      </c>
      <c r="BK1676" s="188">
        <f t="shared" si="509"/>
        <v>0</v>
      </c>
      <c r="BL1676" s="25" t="s">
        <v>337</v>
      </c>
      <c r="BM1676" s="25" t="s">
        <v>4505</v>
      </c>
    </row>
    <row r="1677" spans="2:65" s="1" customFormat="1">
      <c r="B1677" s="176"/>
      <c r="C1677" s="177" t="s">
        <v>4506</v>
      </c>
      <c r="D1677" s="177" t="s">
        <v>287</v>
      </c>
      <c r="E1677" s="178" t="s">
        <v>4507</v>
      </c>
      <c r="F1677" s="179" t="s">
        <v>4447</v>
      </c>
      <c r="G1677" s="180" t="s">
        <v>400</v>
      </c>
      <c r="H1677" s="181">
        <v>1</v>
      </c>
      <c r="I1677" s="182"/>
      <c r="J1677" s="183">
        <f t="shared" si="500"/>
        <v>0</v>
      </c>
      <c r="K1677" s="403" t="s">
        <v>5588</v>
      </c>
      <c r="L1677" s="42"/>
      <c r="M1677" s="184" t="s">
        <v>5</v>
      </c>
      <c r="N1677" s="185" t="s">
        <v>45</v>
      </c>
      <c r="O1677" s="43"/>
      <c r="P1677" s="186">
        <f t="shared" si="501"/>
        <v>0</v>
      </c>
      <c r="Q1677" s="186">
        <v>0</v>
      </c>
      <c r="R1677" s="186">
        <f t="shared" si="502"/>
        <v>0</v>
      </c>
      <c r="S1677" s="186">
        <v>0</v>
      </c>
      <c r="T1677" s="187">
        <f t="shared" si="503"/>
        <v>0</v>
      </c>
      <c r="AR1677" s="25" t="s">
        <v>337</v>
      </c>
      <c r="AT1677" s="25" t="s">
        <v>287</v>
      </c>
      <c r="AU1677" s="25" t="s">
        <v>142</v>
      </c>
      <c r="AY1677" s="25" t="s">
        <v>285</v>
      </c>
      <c r="BE1677" s="188">
        <f t="shared" si="504"/>
        <v>0</v>
      </c>
      <c r="BF1677" s="188">
        <f t="shared" si="505"/>
        <v>0</v>
      </c>
      <c r="BG1677" s="188">
        <f t="shared" si="506"/>
        <v>0</v>
      </c>
      <c r="BH1677" s="188">
        <f t="shared" si="507"/>
        <v>0</v>
      </c>
      <c r="BI1677" s="188">
        <f t="shared" si="508"/>
        <v>0</v>
      </c>
      <c r="BJ1677" s="25" t="s">
        <v>82</v>
      </c>
      <c r="BK1677" s="188">
        <f t="shared" si="509"/>
        <v>0</v>
      </c>
      <c r="BL1677" s="25" t="s">
        <v>337</v>
      </c>
      <c r="BM1677" s="25" t="s">
        <v>4508</v>
      </c>
    </row>
    <row r="1678" spans="2:65" s="1" customFormat="1">
      <c r="B1678" s="176"/>
      <c r="C1678" s="230" t="s">
        <v>4509</v>
      </c>
      <c r="D1678" s="230" t="s">
        <v>757</v>
      </c>
      <c r="E1678" s="231" t="s">
        <v>4510</v>
      </c>
      <c r="F1678" s="232" t="s">
        <v>4447</v>
      </c>
      <c r="G1678" s="233" t="s">
        <v>400</v>
      </c>
      <c r="H1678" s="234">
        <v>1</v>
      </c>
      <c r="I1678" s="235"/>
      <c r="J1678" s="236">
        <f t="shared" si="500"/>
        <v>0</v>
      </c>
      <c r="K1678" s="407" t="s">
        <v>5588</v>
      </c>
      <c r="L1678" s="237"/>
      <c r="M1678" s="238" t="s">
        <v>5</v>
      </c>
      <c r="N1678" s="239" t="s">
        <v>45</v>
      </c>
      <c r="O1678" s="43"/>
      <c r="P1678" s="186">
        <f t="shared" si="501"/>
        <v>0</v>
      </c>
      <c r="Q1678" s="186">
        <v>0</v>
      </c>
      <c r="R1678" s="186">
        <f t="shared" si="502"/>
        <v>0</v>
      </c>
      <c r="S1678" s="186">
        <v>0</v>
      </c>
      <c r="T1678" s="187">
        <f t="shared" si="503"/>
        <v>0</v>
      </c>
      <c r="AR1678" s="25" t="s">
        <v>401</v>
      </c>
      <c r="AT1678" s="25" t="s">
        <v>757</v>
      </c>
      <c r="AU1678" s="25" t="s">
        <v>142</v>
      </c>
      <c r="AY1678" s="25" t="s">
        <v>285</v>
      </c>
      <c r="BE1678" s="188">
        <f t="shared" si="504"/>
        <v>0</v>
      </c>
      <c r="BF1678" s="188">
        <f t="shared" si="505"/>
        <v>0</v>
      </c>
      <c r="BG1678" s="188">
        <f t="shared" si="506"/>
        <v>0</v>
      </c>
      <c r="BH1678" s="188">
        <f t="shared" si="507"/>
        <v>0</v>
      </c>
      <c r="BI1678" s="188">
        <f t="shared" si="508"/>
        <v>0</v>
      </c>
      <c r="BJ1678" s="25" t="s">
        <v>82</v>
      </c>
      <c r="BK1678" s="188">
        <f t="shared" si="509"/>
        <v>0</v>
      </c>
      <c r="BL1678" s="25" t="s">
        <v>337</v>
      </c>
      <c r="BM1678" s="25" t="s">
        <v>4511</v>
      </c>
    </row>
    <row r="1679" spans="2:65" s="1" customFormat="1">
      <c r="B1679" s="176"/>
      <c r="C1679" s="177" t="s">
        <v>4512</v>
      </c>
      <c r="D1679" s="177" t="s">
        <v>287</v>
      </c>
      <c r="E1679" s="178" t="s">
        <v>4513</v>
      </c>
      <c r="F1679" s="179" t="s">
        <v>4447</v>
      </c>
      <c r="G1679" s="180" t="s">
        <v>400</v>
      </c>
      <c r="H1679" s="181">
        <v>1</v>
      </c>
      <c r="I1679" s="182"/>
      <c r="J1679" s="183">
        <f t="shared" si="500"/>
        <v>0</v>
      </c>
      <c r="K1679" s="403" t="s">
        <v>5588</v>
      </c>
      <c r="L1679" s="42"/>
      <c r="M1679" s="184" t="s">
        <v>5</v>
      </c>
      <c r="N1679" s="185" t="s">
        <v>45</v>
      </c>
      <c r="O1679" s="43"/>
      <c r="P1679" s="186">
        <f t="shared" si="501"/>
        <v>0</v>
      </c>
      <c r="Q1679" s="186">
        <v>0</v>
      </c>
      <c r="R1679" s="186">
        <f t="shared" si="502"/>
        <v>0</v>
      </c>
      <c r="S1679" s="186">
        <v>0</v>
      </c>
      <c r="T1679" s="187">
        <f t="shared" si="503"/>
        <v>0</v>
      </c>
      <c r="AR1679" s="25" t="s">
        <v>337</v>
      </c>
      <c r="AT1679" s="25" t="s">
        <v>287</v>
      </c>
      <c r="AU1679" s="25" t="s">
        <v>142</v>
      </c>
      <c r="AY1679" s="25" t="s">
        <v>285</v>
      </c>
      <c r="BE1679" s="188">
        <f t="shared" si="504"/>
        <v>0</v>
      </c>
      <c r="BF1679" s="188">
        <f t="shared" si="505"/>
        <v>0</v>
      </c>
      <c r="BG1679" s="188">
        <f t="shared" si="506"/>
        <v>0</v>
      </c>
      <c r="BH1679" s="188">
        <f t="shared" si="507"/>
        <v>0</v>
      </c>
      <c r="BI1679" s="188">
        <f t="shared" si="508"/>
        <v>0</v>
      </c>
      <c r="BJ1679" s="25" t="s">
        <v>82</v>
      </c>
      <c r="BK1679" s="188">
        <f t="shared" si="509"/>
        <v>0</v>
      </c>
      <c r="BL1679" s="25" t="s">
        <v>337</v>
      </c>
      <c r="BM1679" s="25" t="s">
        <v>4514</v>
      </c>
    </row>
    <row r="1680" spans="2:65" s="1" customFormat="1">
      <c r="B1680" s="176"/>
      <c r="C1680" s="177" t="s">
        <v>4515</v>
      </c>
      <c r="D1680" s="177" t="s">
        <v>287</v>
      </c>
      <c r="E1680" s="178" t="s">
        <v>4516</v>
      </c>
      <c r="F1680" s="179" t="s">
        <v>4447</v>
      </c>
      <c r="G1680" s="180" t="s">
        <v>400</v>
      </c>
      <c r="H1680" s="181">
        <v>1</v>
      </c>
      <c r="I1680" s="182"/>
      <c r="J1680" s="183">
        <f t="shared" si="500"/>
        <v>0</v>
      </c>
      <c r="K1680" s="403" t="s">
        <v>5588</v>
      </c>
      <c r="L1680" s="42"/>
      <c r="M1680" s="184" t="s">
        <v>5</v>
      </c>
      <c r="N1680" s="185" t="s">
        <v>45</v>
      </c>
      <c r="O1680" s="43"/>
      <c r="P1680" s="186">
        <f t="shared" si="501"/>
        <v>0</v>
      </c>
      <c r="Q1680" s="186">
        <v>0</v>
      </c>
      <c r="R1680" s="186">
        <f t="shared" si="502"/>
        <v>0</v>
      </c>
      <c r="S1680" s="186">
        <v>0</v>
      </c>
      <c r="T1680" s="187">
        <f t="shared" si="503"/>
        <v>0</v>
      </c>
      <c r="AR1680" s="25" t="s">
        <v>337</v>
      </c>
      <c r="AT1680" s="25" t="s">
        <v>287</v>
      </c>
      <c r="AU1680" s="25" t="s">
        <v>142</v>
      </c>
      <c r="AY1680" s="25" t="s">
        <v>285</v>
      </c>
      <c r="BE1680" s="188">
        <f t="shared" si="504"/>
        <v>0</v>
      </c>
      <c r="BF1680" s="188">
        <f t="shared" si="505"/>
        <v>0</v>
      </c>
      <c r="BG1680" s="188">
        <f t="shared" si="506"/>
        <v>0</v>
      </c>
      <c r="BH1680" s="188">
        <f t="shared" si="507"/>
        <v>0</v>
      </c>
      <c r="BI1680" s="188">
        <f t="shared" si="508"/>
        <v>0</v>
      </c>
      <c r="BJ1680" s="25" t="s">
        <v>82</v>
      </c>
      <c r="BK1680" s="188">
        <f t="shared" si="509"/>
        <v>0</v>
      </c>
      <c r="BL1680" s="25" t="s">
        <v>337</v>
      </c>
      <c r="BM1680" s="25" t="s">
        <v>4517</v>
      </c>
    </row>
    <row r="1681" spans="2:65" s="1" customFormat="1">
      <c r="B1681" s="176"/>
      <c r="C1681" s="230" t="s">
        <v>4518</v>
      </c>
      <c r="D1681" s="230" t="s">
        <v>757</v>
      </c>
      <c r="E1681" s="231" t="s">
        <v>4519</v>
      </c>
      <c r="F1681" s="232" t="s">
        <v>4447</v>
      </c>
      <c r="G1681" s="233" t="s">
        <v>400</v>
      </c>
      <c r="H1681" s="234">
        <v>1</v>
      </c>
      <c r="I1681" s="235"/>
      <c r="J1681" s="236">
        <f t="shared" si="500"/>
        <v>0</v>
      </c>
      <c r="K1681" s="407" t="s">
        <v>5588</v>
      </c>
      <c r="L1681" s="237"/>
      <c r="M1681" s="238" t="s">
        <v>5</v>
      </c>
      <c r="N1681" s="239" t="s">
        <v>45</v>
      </c>
      <c r="O1681" s="43"/>
      <c r="P1681" s="186">
        <f t="shared" si="501"/>
        <v>0</v>
      </c>
      <c r="Q1681" s="186">
        <v>0</v>
      </c>
      <c r="R1681" s="186">
        <f t="shared" si="502"/>
        <v>0</v>
      </c>
      <c r="S1681" s="186">
        <v>0</v>
      </c>
      <c r="T1681" s="187">
        <f t="shared" si="503"/>
        <v>0</v>
      </c>
      <c r="AR1681" s="25" t="s">
        <v>401</v>
      </c>
      <c r="AT1681" s="25" t="s">
        <v>757</v>
      </c>
      <c r="AU1681" s="25" t="s">
        <v>142</v>
      </c>
      <c r="AY1681" s="25" t="s">
        <v>285</v>
      </c>
      <c r="BE1681" s="188">
        <f t="shared" si="504"/>
        <v>0</v>
      </c>
      <c r="BF1681" s="188">
        <f t="shared" si="505"/>
        <v>0</v>
      </c>
      <c r="BG1681" s="188">
        <f t="shared" si="506"/>
        <v>0</v>
      </c>
      <c r="BH1681" s="188">
        <f t="shared" si="507"/>
        <v>0</v>
      </c>
      <c r="BI1681" s="188">
        <f t="shared" si="508"/>
        <v>0</v>
      </c>
      <c r="BJ1681" s="25" t="s">
        <v>82</v>
      </c>
      <c r="BK1681" s="188">
        <f t="shared" si="509"/>
        <v>0</v>
      </c>
      <c r="BL1681" s="25" t="s">
        <v>337</v>
      </c>
      <c r="BM1681" s="25" t="s">
        <v>4520</v>
      </c>
    </row>
    <row r="1682" spans="2:65" s="1" customFormat="1">
      <c r="B1682" s="176"/>
      <c r="C1682" s="177" t="s">
        <v>4521</v>
      </c>
      <c r="D1682" s="177" t="s">
        <v>287</v>
      </c>
      <c r="E1682" s="178" t="s">
        <v>4522</v>
      </c>
      <c r="F1682" s="179" t="s">
        <v>4447</v>
      </c>
      <c r="G1682" s="180" t="s">
        <v>400</v>
      </c>
      <c r="H1682" s="181">
        <v>1</v>
      </c>
      <c r="I1682" s="182"/>
      <c r="J1682" s="183">
        <f t="shared" si="500"/>
        <v>0</v>
      </c>
      <c r="K1682" s="403" t="s">
        <v>5588</v>
      </c>
      <c r="L1682" s="42"/>
      <c r="M1682" s="184" t="s">
        <v>5</v>
      </c>
      <c r="N1682" s="185" t="s">
        <v>45</v>
      </c>
      <c r="O1682" s="43"/>
      <c r="P1682" s="186">
        <f t="shared" si="501"/>
        <v>0</v>
      </c>
      <c r="Q1682" s="186">
        <v>0</v>
      </c>
      <c r="R1682" s="186">
        <f t="shared" si="502"/>
        <v>0</v>
      </c>
      <c r="S1682" s="186">
        <v>0</v>
      </c>
      <c r="T1682" s="187">
        <f t="shared" si="503"/>
        <v>0</v>
      </c>
      <c r="AR1682" s="25" t="s">
        <v>337</v>
      </c>
      <c r="AT1682" s="25" t="s">
        <v>287</v>
      </c>
      <c r="AU1682" s="25" t="s">
        <v>142</v>
      </c>
      <c r="AY1682" s="25" t="s">
        <v>285</v>
      </c>
      <c r="BE1682" s="188">
        <f t="shared" si="504"/>
        <v>0</v>
      </c>
      <c r="BF1682" s="188">
        <f t="shared" si="505"/>
        <v>0</v>
      </c>
      <c r="BG1682" s="188">
        <f t="shared" si="506"/>
        <v>0</v>
      </c>
      <c r="BH1682" s="188">
        <f t="shared" si="507"/>
        <v>0</v>
      </c>
      <c r="BI1682" s="188">
        <f t="shared" si="508"/>
        <v>0</v>
      </c>
      <c r="BJ1682" s="25" t="s">
        <v>82</v>
      </c>
      <c r="BK1682" s="188">
        <f t="shared" si="509"/>
        <v>0</v>
      </c>
      <c r="BL1682" s="25" t="s">
        <v>337</v>
      </c>
      <c r="BM1682" s="25" t="s">
        <v>4523</v>
      </c>
    </row>
    <row r="1683" spans="2:65" s="1" customFormat="1">
      <c r="B1683" s="176"/>
      <c r="C1683" s="177" t="s">
        <v>4524</v>
      </c>
      <c r="D1683" s="177" t="s">
        <v>287</v>
      </c>
      <c r="E1683" s="178" t="s">
        <v>4525</v>
      </c>
      <c r="F1683" s="179" t="s">
        <v>4447</v>
      </c>
      <c r="G1683" s="180" t="s">
        <v>400</v>
      </c>
      <c r="H1683" s="181">
        <v>1</v>
      </c>
      <c r="I1683" s="182"/>
      <c r="J1683" s="183">
        <f t="shared" si="500"/>
        <v>0</v>
      </c>
      <c r="K1683" s="403" t="s">
        <v>5588</v>
      </c>
      <c r="L1683" s="42"/>
      <c r="M1683" s="184" t="s">
        <v>5</v>
      </c>
      <c r="N1683" s="185" t="s">
        <v>45</v>
      </c>
      <c r="O1683" s="43"/>
      <c r="P1683" s="186">
        <f t="shared" si="501"/>
        <v>0</v>
      </c>
      <c r="Q1683" s="186">
        <v>0</v>
      </c>
      <c r="R1683" s="186">
        <f t="shared" si="502"/>
        <v>0</v>
      </c>
      <c r="S1683" s="186">
        <v>0</v>
      </c>
      <c r="T1683" s="187">
        <f t="shared" si="503"/>
        <v>0</v>
      </c>
      <c r="AR1683" s="25" t="s">
        <v>337</v>
      </c>
      <c r="AT1683" s="25" t="s">
        <v>287</v>
      </c>
      <c r="AU1683" s="25" t="s">
        <v>142</v>
      </c>
      <c r="AY1683" s="25" t="s">
        <v>285</v>
      </c>
      <c r="BE1683" s="188">
        <f t="shared" si="504"/>
        <v>0</v>
      </c>
      <c r="BF1683" s="188">
        <f t="shared" si="505"/>
        <v>0</v>
      </c>
      <c r="BG1683" s="188">
        <f t="shared" si="506"/>
        <v>0</v>
      </c>
      <c r="BH1683" s="188">
        <f t="shared" si="507"/>
        <v>0</v>
      </c>
      <c r="BI1683" s="188">
        <f t="shared" si="508"/>
        <v>0</v>
      </c>
      <c r="BJ1683" s="25" t="s">
        <v>82</v>
      </c>
      <c r="BK1683" s="188">
        <f t="shared" si="509"/>
        <v>0</v>
      </c>
      <c r="BL1683" s="25" t="s">
        <v>337</v>
      </c>
      <c r="BM1683" s="25" t="s">
        <v>4526</v>
      </c>
    </row>
    <row r="1684" spans="2:65" s="1" customFormat="1">
      <c r="B1684" s="176"/>
      <c r="C1684" s="230" t="s">
        <v>4527</v>
      </c>
      <c r="D1684" s="230" t="s">
        <v>757</v>
      </c>
      <c r="E1684" s="231" t="s">
        <v>4528</v>
      </c>
      <c r="F1684" s="232" t="s">
        <v>4447</v>
      </c>
      <c r="G1684" s="233" t="s">
        <v>400</v>
      </c>
      <c r="H1684" s="234">
        <v>1</v>
      </c>
      <c r="I1684" s="235"/>
      <c r="J1684" s="236">
        <f t="shared" si="500"/>
        <v>0</v>
      </c>
      <c r="K1684" s="407" t="s">
        <v>5588</v>
      </c>
      <c r="L1684" s="237"/>
      <c r="M1684" s="238" t="s">
        <v>5</v>
      </c>
      <c r="N1684" s="239" t="s">
        <v>45</v>
      </c>
      <c r="O1684" s="43"/>
      <c r="P1684" s="186">
        <f t="shared" si="501"/>
        <v>0</v>
      </c>
      <c r="Q1684" s="186">
        <v>0</v>
      </c>
      <c r="R1684" s="186">
        <f t="shared" si="502"/>
        <v>0</v>
      </c>
      <c r="S1684" s="186">
        <v>0</v>
      </c>
      <c r="T1684" s="187">
        <f t="shared" si="503"/>
        <v>0</v>
      </c>
      <c r="AR1684" s="25" t="s">
        <v>401</v>
      </c>
      <c r="AT1684" s="25" t="s">
        <v>757</v>
      </c>
      <c r="AU1684" s="25" t="s">
        <v>142</v>
      </c>
      <c r="AY1684" s="25" t="s">
        <v>285</v>
      </c>
      <c r="BE1684" s="188">
        <f t="shared" si="504"/>
        <v>0</v>
      </c>
      <c r="BF1684" s="188">
        <f t="shared" si="505"/>
        <v>0</v>
      </c>
      <c r="BG1684" s="188">
        <f t="shared" si="506"/>
        <v>0</v>
      </c>
      <c r="BH1684" s="188">
        <f t="shared" si="507"/>
        <v>0</v>
      </c>
      <c r="BI1684" s="188">
        <f t="shared" si="508"/>
        <v>0</v>
      </c>
      <c r="BJ1684" s="25" t="s">
        <v>82</v>
      </c>
      <c r="BK1684" s="188">
        <f t="shared" si="509"/>
        <v>0</v>
      </c>
      <c r="BL1684" s="25" t="s">
        <v>337</v>
      </c>
      <c r="BM1684" s="25" t="s">
        <v>4529</v>
      </c>
    </row>
    <row r="1685" spans="2:65" s="1" customFormat="1">
      <c r="B1685" s="176"/>
      <c r="C1685" s="177" t="s">
        <v>4530</v>
      </c>
      <c r="D1685" s="177" t="s">
        <v>287</v>
      </c>
      <c r="E1685" s="178" t="s">
        <v>4531</v>
      </c>
      <c r="F1685" s="179" t="s">
        <v>4447</v>
      </c>
      <c r="G1685" s="180" t="s">
        <v>400</v>
      </c>
      <c r="H1685" s="181">
        <v>1</v>
      </c>
      <c r="I1685" s="182"/>
      <c r="J1685" s="183">
        <f t="shared" si="500"/>
        <v>0</v>
      </c>
      <c r="K1685" s="403" t="s">
        <v>5588</v>
      </c>
      <c r="L1685" s="42"/>
      <c r="M1685" s="184" t="s">
        <v>5</v>
      </c>
      <c r="N1685" s="185" t="s">
        <v>45</v>
      </c>
      <c r="O1685" s="43"/>
      <c r="P1685" s="186">
        <f t="shared" si="501"/>
        <v>0</v>
      </c>
      <c r="Q1685" s="186">
        <v>0</v>
      </c>
      <c r="R1685" s="186">
        <f t="shared" si="502"/>
        <v>0</v>
      </c>
      <c r="S1685" s="186">
        <v>0</v>
      </c>
      <c r="T1685" s="187">
        <f t="shared" si="503"/>
        <v>0</v>
      </c>
      <c r="AR1685" s="25" t="s">
        <v>337</v>
      </c>
      <c r="AT1685" s="25" t="s">
        <v>287</v>
      </c>
      <c r="AU1685" s="25" t="s">
        <v>142</v>
      </c>
      <c r="AY1685" s="25" t="s">
        <v>285</v>
      </c>
      <c r="BE1685" s="188">
        <f t="shared" si="504"/>
        <v>0</v>
      </c>
      <c r="BF1685" s="188">
        <f t="shared" si="505"/>
        <v>0</v>
      </c>
      <c r="BG1685" s="188">
        <f t="shared" si="506"/>
        <v>0</v>
      </c>
      <c r="BH1685" s="188">
        <f t="shared" si="507"/>
        <v>0</v>
      </c>
      <c r="BI1685" s="188">
        <f t="shared" si="508"/>
        <v>0</v>
      </c>
      <c r="BJ1685" s="25" t="s">
        <v>82</v>
      </c>
      <c r="BK1685" s="188">
        <f t="shared" si="509"/>
        <v>0</v>
      </c>
      <c r="BL1685" s="25" t="s">
        <v>337</v>
      </c>
      <c r="BM1685" s="25" t="s">
        <v>4532</v>
      </c>
    </row>
    <row r="1686" spans="2:65" s="10" customFormat="1" ht="14.4">
      <c r="B1686" s="162"/>
      <c r="D1686" s="173" t="s">
        <v>73</v>
      </c>
      <c r="E1686" s="174" t="s">
        <v>4533</v>
      </c>
      <c r="F1686" s="174" t="s">
        <v>4534</v>
      </c>
      <c r="I1686" s="165"/>
      <c r="J1686" s="175">
        <f>BK1686</f>
        <v>0</v>
      </c>
      <c r="K1686" s="410"/>
      <c r="L1686" s="162"/>
      <c r="M1686" s="167"/>
      <c r="N1686" s="168"/>
      <c r="O1686" s="168"/>
      <c r="P1686" s="169">
        <f>SUM(P1687:P1698)</f>
        <v>0</v>
      </c>
      <c r="Q1686" s="168"/>
      <c r="R1686" s="169">
        <f>SUM(R1687:R1698)</f>
        <v>0</v>
      </c>
      <c r="S1686" s="168"/>
      <c r="T1686" s="170">
        <f>SUM(T1687:T1698)</f>
        <v>0</v>
      </c>
      <c r="AR1686" s="163" t="s">
        <v>84</v>
      </c>
      <c r="AT1686" s="171" t="s">
        <v>73</v>
      </c>
      <c r="AU1686" s="171" t="s">
        <v>84</v>
      </c>
      <c r="AY1686" s="163" t="s">
        <v>285</v>
      </c>
      <c r="BK1686" s="172">
        <f>SUM(BK1687:BK1698)</f>
        <v>0</v>
      </c>
    </row>
    <row r="1687" spans="2:65" s="1" customFormat="1">
      <c r="B1687" s="176"/>
      <c r="C1687" s="230" t="s">
        <v>4535</v>
      </c>
      <c r="D1687" s="230" t="s">
        <v>757</v>
      </c>
      <c r="E1687" s="231" t="s">
        <v>4536</v>
      </c>
      <c r="F1687" s="232" t="s">
        <v>4447</v>
      </c>
      <c r="G1687" s="233" t="s">
        <v>400</v>
      </c>
      <c r="H1687" s="234">
        <v>1</v>
      </c>
      <c r="I1687" s="235"/>
      <c r="J1687" s="236">
        <f t="shared" ref="J1687:J1698" si="510">ROUND(I1687*H1687,2)</f>
        <v>0</v>
      </c>
      <c r="K1687" s="407" t="s">
        <v>5588</v>
      </c>
      <c r="L1687" s="237"/>
      <c r="M1687" s="238" t="s">
        <v>5</v>
      </c>
      <c r="N1687" s="239" t="s">
        <v>45</v>
      </c>
      <c r="O1687" s="43"/>
      <c r="P1687" s="186">
        <f t="shared" ref="P1687:P1698" si="511">O1687*H1687</f>
        <v>0</v>
      </c>
      <c r="Q1687" s="186">
        <v>0</v>
      </c>
      <c r="R1687" s="186">
        <f t="shared" ref="R1687:R1698" si="512">Q1687*H1687</f>
        <v>0</v>
      </c>
      <c r="S1687" s="186">
        <v>0</v>
      </c>
      <c r="T1687" s="187">
        <f t="shared" ref="T1687:T1698" si="513">S1687*H1687</f>
        <v>0</v>
      </c>
      <c r="AR1687" s="25" t="s">
        <v>401</v>
      </c>
      <c r="AT1687" s="25" t="s">
        <v>757</v>
      </c>
      <c r="AU1687" s="25" t="s">
        <v>142</v>
      </c>
      <c r="AY1687" s="25" t="s">
        <v>285</v>
      </c>
      <c r="BE1687" s="188">
        <f t="shared" ref="BE1687:BE1698" si="514">IF(N1687="základní",J1687,0)</f>
        <v>0</v>
      </c>
      <c r="BF1687" s="188">
        <f t="shared" ref="BF1687:BF1698" si="515">IF(N1687="snížená",J1687,0)</f>
        <v>0</v>
      </c>
      <c r="BG1687" s="188">
        <f t="shared" ref="BG1687:BG1698" si="516">IF(N1687="zákl. přenesená",J1687,0)</f>
        <v>0</v>
      </c>
      <c r="BH1687" s="188">
        <f t="shared" ref="BH1687:BH1698" si="517">IF(N1687="sníž. přenesená",J1687,0)</f>
        <v>0</v>
      </c>
      <c r="BI1687" s="188">
        <f t="shared" ref="BI1687:BI1698" si="518">IF(N1687="nulová",J1687,0)</f>
        <v>0</v>
      </c>
      <c r="BJ1687" s="25" t="s">
        <v>82</v>
      </c>
      <c r="BK1687" s="188">
        <f t="shared" ref="BK1687:BK1698" si="519">ROUND(I1687*H1687,2)</f>
        <v>0</v>
      </c>
      <c r="BL1687" s="25" t="s">
        <v>337</v>
      </c>
      <c r="BM1687" s="25" t="s">
        <v>4537</v>
      </c>
    </row>
    <row r="1688" spans="2:65" s="1" customFormat="1">
      <c r="B1688" s="176"/>
      <c r="C1688" s="177" t="s">
        <v>4538</v>
      </c>
      <c r="D1688" s="177" t="s">
        <v>287</v>
      </c>
      <c r="E1688" s="178" t="s">
        <v>4539</v>
      </c>
      <c r="F1688" s="179" t="s">
        <v>4447</v>
      </c>
      <c r="G1688" s="180" t="s">
        <v>400</v>
      </c>
      <c r="H1688" s="181">
        <v>1</v>
      </c>
      <c r="I1688" s="182"/>
      <c r="J1688" s="183">
        <f t="shared" si="510"/>
        <v>0</v>
      </c>
      <c r="K1688" s="403" t="s">
        <v>5588</v>
      </c>
      <c r="L1688" s="42"/>
      <c r="M1688" s="184" t="s">
        <v>5</v>
      </c>
      <c r="N1688" s="185" t="s">
        <v>45</v>
      </c>
      <c r="O1688" s="43"/>
      <c r="P1688" s="186">
        <f t="shared" si="511"/>
        <v>0</v>
      </c>
      <c r="Q1688" s="186">
        <v>0</v>
      </c>
      <c r="R1688" s="186">
        <f t="shared" si="512"/>
        <v>0</v>
      </c>
      <c r="S1688" s="186">
        <v>0</v>
      </c>
      <c r="T1688" s="187">
        <f t="shared" si="513"/>
        <v>0</v>
      </c>
      <c r="AR1688" s="25" t="s">
        <v>337</v>
      </c>
      <c r="AT1688" s="25" t="s">
        <v>287</v>
      </c>
      <c r="AU1688" s="25" t="s">
        <v>142</v>
      </c>
      <c r="AY1688" s="25" t="s">
        <v>285</v>
      </c>
      <c r="BE1688" s="188">
        <f t="shared" si="514"/>
        <v>0</v>
      </c>
      <c r="BF1688" s="188">
        <f t="shared" si="515"/>
        <v>0</v>
      </c>
      <c r="BG1688" s="188">
        <f t="shared" si="516"/>
        <v>0</v>
      </c>
      <c r="BH1688" s="188">
        <f t="shared" si="517"/>
        <v>0</v>
      </c>
      <c r="BI1688" s="188">
        <f t="shared" si="518"/>
        <v>0</v>
      </c>
      <c r="BJ1688" s="25" t="s">
        <v>82</v>
      </c>
      <c r="BK1688" s="188">
        <f t="shared" si="519"/>
        <v>0</v>
      </c>
      <c r="BL1688" s="25" t="s">
        <v>337</v>
      </c>
      <c r="BM1688" s="25" t="s">
        <v>4540</v>
      </c>
    </row>
    <row r="1689" spans="2:65" s="1" customFormat="1">
      <c r="B1689" s="176"/>
      <c r="C1689" s="177" t="s">
        <v>4541</v>
      </c>
      <c r="D1689" s="177" t="s">
        <v>287</v>
      </c>
      <c r="E1689" s="178" t="s">
        <v>4542</v>
      </c>
      <c r="F1689" s="179" t="s">
        <v>4447</v>
      </c>
      <c r="G1689" s="180" t="s">
        <v>400</v>
      </c>
      <c r="H1689" s="181">
        <v>1</v>
      </c>
      <c r="I1689" s="182"/>
      <c r="J1689" s="183">
        <f t="shared" si="510"/>
        <v>0</v>
      </c>
      <c r="K1689" s="403" t="s">
        <v>5588</v>
      </c>
      <c r="L1689" s="42"/>
      <c r="M1689" s="184" t="s">
        <v>5</v>
      </c>
      <c r="N1689" s="185" t="s">
        <v>45</v>
      </c>
      <c r="O1689" s="43"/>
      <c r="P1689" s="186">
        <f t="shared" si="511"/>
        <v>0</v>
      </c>
      <c r="Q1689" s="186">
        <v>0</v>
      </c>
      <c r="R1689" s="186">
        <f t="shared" si="512"/>
        <v>0</v>
      </c>
      <c r="S1689" s="186">
        <v>0</v>
      </c>
      <c r="T1689" s="187">
        <f t="shared" si="513"/>
        <v>0</v>
      </c>
      <c r="AR1689" s="25" t="s">
        <v>337</v>
      </c>
      <c r="AT1689" s="25" t="s">
        <v>287</v>
      </c>
      <c r="AU1689" s="25" t="s">
        <v>142</v>
      </c>
      <c r="AY1689" s="25" t="s">
        <v>285</v>
      </c>
      <c r="BE1689" s="188">
        <f t="shared" si="514"/>
        <v>0</v>
      </c>
      <c r="BF1689" s="188">
        <f t="shared" si="515"/>
        <v>0</v>
      </c>
      <c r="BG1689" s="188">
        <f t="shared" si="516"/>
        <v>0</v>
      </c>
      <c r="BH1689" s="188">
        <f t="shared" si="517"/>
        <v>0</v>
      </c>
      <c r="BI1689" s="188">
        <f t="shared" si="518"/>
        <v>0</v>
      </c>
      <c r="BJ1689" s="25" t="s">
        <v>82</v>
      </c>
      <c r="BK1689" s="188">
        <f t="shared" si="519"/>
        <v>0</v>
      </c>
      <c r="BL1689" s="25" t="s">
        <v>337</v>
      </c>
      <c r="BM1689" s="25" t="s">
        <v>4543</v>
      </c>
    </row>
    <row r="1690" spans="2:65" s="1" customFormat="1">
      <c r="B1690" s="176"/>
      <c r="C1690" s="230" t="s">
        <v>4544</v>
      </c>
      <c r="D1690" s="230" t="s">
        <v>757</v>
      </c>
      <c r="E1690" s="231" t="s">
        <v>4545</v>
      </c>
      <c r="F1690" s="232" t="s">
        <v>4447</v>
      </c>
      <c r="G1690" s="233" t="s">
        <v>400</v>
      </c>
      <c r="H1690" s="234">
        <v>1</v>
      </c>
      <c r="I1690" s="235"/>
      <c r="J1690" s="236">
        <f t="shared" si="510"/>
        <v>0</v>
      </c>
      <c r="K1690" s="407" t="s">
        <v>5588</v>
      </c>
      <c r="L1690" s="237"/>
      <c r="M1690" s="238" t="s">
        <v>5</v>
      </c>
      <c r="N1690" s="239" t="s">
        <v>45</v>
      </c>
      <c r="O1690" s="43"/>
      <c r="P1690" s="186">
        <f t="shared" si="511"/>
        <v>0</v>
      </c>
      <c r="Q1690" s="186">
        <v>0</v>
      </c>
      <c r="R1690" s="186">
        <f t="shared" si="512"/>
        <v>0</v>
      </c>
      <c r="S1690" s="186">
        <v>0</v>
      </c>
      <c r="T1690" s="187">
        <f t="shared" si="513"/>
        <v>0</v>
      </c>
      <c r="AR1690" s="25" t="s">
        <v>401</v>
      </c>
      <c r="AT1690" s="25" t="s">
        <v>757</v>
      </c>
      <c r="AU1690" s="25" t="s">
        <v>142</v>
      </c>
      <c r="AY1690" s="25" t="s">
        <v>285</v>
      </c>
      <c r="BE1690" s="188">
        <f t="shared" si="514"/>
        <v>0</v>
      </c>
      <c r="BF1690" s="188">
        <f t="shared" si="515"/>
        <v>0</v>
      </c>
      <c r="BG1690" s="188">
        <f t="shared" si="516"/>
        <v>0</v>
      </c>
      <c r="BH1690" s="188">
        <f t="shared" si="517"/>
        <v>0</v>
      </c>
      <c r="BI1690" s="188">
        <f t="shared" si="518"/>
        <v>0</v>
      </c>
      <c r="BJ1690" s="25" t="s">
        <v>82</v>
      </c>
      <c r="BK1690" s="188">
        <f t="shared" si="519"/>
        <v>0</v>
      </c>
      <c r="BL1690" s="25" t="s">
        <v>337</v>
      </c>
      <c r="BM1690" s="25" t="s">
        <v>4546</v>
      </c>
    </row>
    <row r="1691" spans="2:65" s="1" customFormat="1">
      <c r="B1691" s="176"/>
      <c r="C1691" s="177" t="s">
        <v>4547</v>
      </c>
      <c r="D1691" s="177" t="s">
        <v>287</v>
      </c>
      <c r="E1691" s="178" t="s">
        <v>4548</v>
      </c>
      <c r="F1691" s="179" t="s">
        <v>4447</v>
      </c>
      <c r="G1691" s="180" t="s">
        <v>400</v>
      </c>
      <c r="H1691" s="181">
        <v>1</v>
      </c>
      <c r="I1691" s="182"/>
      <c r="J1691" s="183">
        <f t="shared" si="510"/>
        <v>0</v>
      </c>
      <c r="K1691" s="403" t="s">
        <v>5588</v>
      </c>
      <c r="L1691" s="42"/>
      <c r="M1691" s="184" t="s">
        <v>5</v>
      </c>
      <c r="N1691" s="185" t="s">
        <v>45</v>
      </c>
      <c r="O1691" s="43"/>
      <c r="P1691" s="186">
        <f t="shared" si="511"/>
        <v>0</v>
      </c>
      <c r="Q1691" s="186">
        <v>0</v>
      </c>
      <c r="R1691" s="186">
        <f t="shared" si="512"/>
        <v>0</v>
      </c>
      <c r="S1691" s="186">
        <v>0</v>
      </c>
      <c r="T1691" s="187">
        <f t="shared" si="513"/>
        <v>0</v>
      </c>
      <c r="AR1691" s="25" t="s">
        <v>337</v>
      </c>
      <c r="AT1691" s="25" t="s">
        <v>287</v>
      </c>
      <c r="AU1691" s="25" t="s">
        <v>142</v>
      </c>
      <c r="AY1691" s="25" t="s">
        <v>285</v>
      </c>
      <c r="BE1691" s="188">
        <f t="shared" si="514"/>
        <v>0</v>
      </c>
      <c r="BF1691" s="188">
        <f t="shared" si="515"/>
        <v>0</v>
      </c>
      <c r="BG1691" s="188">
        <f t="shared" si="516"/>
        <v>0</v>
      </c>
      <c r="BH1691" s="188">
        <f t="shared" si="517"/>
        <v>0</v>
      </c>
      <c r="BI1691" s="188">
        <f t="shared" si="518"/>
        <v>0</v>
      </c>
      <c r="BJ1691" s="25" t="s">
        <v>82</v>
      </c>
      <c r="BK1691" s="188">
        <f t="shared" si="519"/>
        <v>0</v>
      </c>
      <c r="BL1691" s="25" t="s">
        <v>337</v>
      </c>
      <c r="BM1691" s="25" t="s">
        <v>4549</v>
      </c>
    </row>
    <row r="1692" spans="2:65" s="1" customFormat="1">
      <c r="B1692" s="176"/>
      <c r="C1692" s="177" t="s">
        <v>4550</v>
      </c>
      <c r="D1692" s="177" t="s">
        <v>287</v>
      </c>
      <c r="E1692" s="178" t="s">
        <v>4551</v>
      </c>
      <c r="F1692" s="179" t="s">
        <v>4447</v>
      </c>
      <c r="G1692" s="180" t="s">
        <v>400</v>
      </c>
      <c r="H1692" s="181">
        <v>1</v>
      </c>
      <c r="I1692" s="182"/>
      <c r="J1692" s="183">
        <f t="shared" si="510"/>
        <v>0</v>
      </c>
      <c r="K1692" s="403" t="s">
        <v>5588</v>
      </c>
      <c r="L1692" s="42"/>
      <c r="M1692" s="184" t="s">
        <v>5</v>
      </c>
      <c r="N1692" s="185" t="s">
        <v>45</v>
      </c>
      <c r="O1692" s="43"/>
      <c r="P1692" s="186">
        <f t="shared" si="511"/>
        <v>0</v>
      </c>
      <c r="Q1692" s="186">
        <v>0</v>
      </c>
      <c r="R1692" s="186">
        <f t="shared" si="512"/>
        <v>0</v>
      </c>
      <c r="S1692" s="186">
        <v>0</v>
      </c>
      <c r="T1692" s="187">
        <f t="shared" si="513"/>
        <v>0</v>
      </c>
      <c r="AR1692" s="25" t="s">
        <v>337</v>
      </c>
      <c r="AT1692" s="25" t="s">
        <v>287</v>
      </c>
      <c r="AU1692" s="25" t="s">
        <v>142</v>
      </c>
      <c r="AY1692" s="25" t="s">
        <v>285</v>
      </c>
      <c r="BE1692" s="188">
        <f t="shared" si="514"/>
        <v>0</v>
      </c>
      <c r="BF1692" s="188">
        <f t="shared" si="515"/>
        <v>0</v>
      </c>
      <c r="BG1692" s="188">
        <f t="shared" si="516"/>
        <v>0</v>
      </c>
      <c r="BH1692" s="188">
        <f t="shared" si="517"/>
        <v>0</v>
      </c>
      <c r="BI1692" s="188">
        <f t="shared" si="518"/>
        <v>0</v>
      </c>
      <c r="BJ1692" s="25" t="s">
        <v>82</v>
      </c>
      <c r="BK1692" s="188">
        <f t="shared" si="519"/>
        <v>0</v>
      </c>
      <c r="BL1692" s="25" t="s">
        <v>337</v>
      </c>
      <c r="BM1692" s="25" t="s">
        <v>4552</v>
      </c>
    </row>
    <row r="1693" spans="2:65" s="1" customFormat="1">
      <c r="B1693" s="176"/>
      <c r="C1693" s="230" t="s">
        <v>4553</v>
      </c>
      <c r="D1693" s="230" t="s">
        <v>757</v>
      </c>
      <c r="E1693" s="231" t="s">
        <v>4554</v>
      </c>
      <c r="F1693" s="232" t="s">
        <v>4447</v>
      </c>
      <c r="G1693" s="233" t="s">
        <v>400</v>
      </c>
      <c r="H1693" s="234">
        <v>1</v>
      </c>
      <c r="I1693" s="235"/>
      <c r="J1693" s="236">
        <f t="shared" si="510"/>
        <v>0</v>
      </c>
      <c r="K1693" s="407" t="s">
        <v>5588</v>
      </c>
      <c r="L1693" s="237"/>
      <c r="M1693" s="238" t="s">
        <v>5</v>
      </c>
      <c r="N1693" s="239" t="s">
        <v>45</v>
      </c>
      <c r="O1693" s="43"/>
      <c r="P1693" s="186">
        <f t="shared" si="511"/>
        <v>0</v>
      </c>
      <c r="Q1693" s="186">
        <v>0</v>
      </c>
      <c r="R1693" s="186">
        <f t="shared" si="512"/>
        <v>0</v>
      </c>
      <c r="S1693" s="186">
        <v>0</v>
      </c>
      <c r="T1693" s="187">
        <f t="shared" si="513"/>
        <v>0</v>
      </c>
      <c r="AR1693" s="25" t="s">
        <v>401</v>
      </c>
      <c r="AT1693" s="25" t="s">
        <v>757</v>
      </c>
      <c r="AU1693" s="25" t="s">
        <v>142</v>
      </c>
      <c r="AY1693" s="25" t="s">
        <v>285</v>
      </c>
      <c r="BE1693" s="188">
        <f t="shared" si="514"/>
        <v>0</v>
      </c>
      <c r="BF1693" s="188">
        <f t="shared" si="515"/>
        <v>0</v>
      </c>
      <c r="BG1693" s="188">
        <f t="shared" si="516"/>
        <v>0</v>
      </c>
      <c r="BH1693" s="188">
        <f t="shared" si="517"/>
        <v>0</v>
      </c>
      <c r="BI1693" s="188">
        <f t="shared" si="518"/>
        <v>0</v>
      </c>
      <c r="BJ1693" s="25" t="s">
        <v>82</v>
      </c>
      <c r="BK1693" s="188">
        <f t="shared" si="519"/>
        <v>0</v>
      </c>
      <c r="BL1693" s="25" t="s">
        <v>337</v>
      </c>
      <c r="BM1693" s="25" t="s">
        <v>4555</v>
      </c>
    </row>
    <row r="1694" spans="2:65" s="1" customFormat="1">
      <c r="B1694" s="176"/>
      <c r="C1694" s="177" t="s">
        <v>4556</v>
      </c>
      <c r="D1694" s="177" t="s">
        <v>287</v>
      </c>
      <c r="E1694" s="178" t="s">
        <v>4557</v>
      </c>
      <c r="F1694" s="179" t="s">
        <v>4447</v>
      </c>
      <c r="G1694" s="180" t="s">
        <v>400</v>
      </c>
      <c r="H1694" s="181">
        <v>1</v>
      </c>
      <c r="I1694" s="182"/>
      <c r="J1694" s="183">
        <f t="shared" si="510"/>
        <v>0</v>
      </c>
      <c r="K1694" s="403" t="s">
        <v>5588</v>
      </c>
      <c r="L1694" s="42"/>
      <c r="M1694" s="184" t="s">
        <v>5</v>
      </c>
      <c r="N1694" s="185" t="s">
        <v>45</v>
      </c>
      <c r="O1694" s="43"/>
      <c r="P1694" s="186">
        <f t="shared" si="511"/>
        <v>0</v>
      </c>
      <c r="Q1694" s="186">
        <v>0</v>
      </c>
      <c r="R1694" s="186">
        <f t="shared" si="512"/>
        <v>0</v>
      </c>
      <c r="S1694" s="186">
        <v>0</v>
      </c>
      <c r="T1694" s="187">
        <f t="shared" si="513"/>
        <v>0</v>
      </c>
      <c r="AR1694" s="25" t="s">
        <v>337</v>
      </c>
      <c r="AT1694" s="25" t="s">
        <v>287</v>
      </c>
      <c r="AU1694" s="25" t="s">
        <v>142</v>
      </c>
      <c r="AY1694" s="25" t="s">
        <v>285</v>
      </c>
      <c r="BE1694" s="188">
        <f t="shared" si="514"/>
        <v>0</v>
      </c>
      <c r="BF1694" s="188">
        <f t="shared" si="515"/>
        <v>0</v>
      </c>
      <c r="BG1694" s="188">
        <f t="shared" si="516"/>
        <v>0</v>
      </c>
      <c r="BH1694" s="188">
        <f t="shared" si="517"/>
        <v>0</v>
      </c>
      <c r="BI1694" s="188">
        <f t="shared" si="518"/>
        <v>0</v>
      </c>
      <c r="BJ1694" s="25" t="s">
        <v>82</v>
      </c>
      <c r="BK1694" s="188">
        <f t="shared" si="519"/>
        <v>0</v>
      </c>
      <c r="BL1694" s="25" t="s">
        <v>337</v>
      </c>
      <c r="BM1694" s="25" t="s">
        <v>4558</v>
      </c>
    </row>
    <row r="1695" spans="2:65" s="1" customFormat="1">
      <c r="B1695" s="176"/>
      <c r="C1695" s="177" t="s">
        <v>4559</v>
      </c>
      <c r="D1695" s="177" t="s">
        <v>287</v>
      </c>
      <c r="E1695" s="178" t="s">
        <v>4560</v>
      </c>
      <c r="F1695" s="179" t="s">
        <v>4447</v>
      </c>
      <c r="G1695" s="180" t="s">
        <v>400</v>
      </c>
      <c r="H1695" s="181">
        <v>1</v>
      </c>
      <c r="I1695" s="182"/>
      <c r="J1695" s="183">
        <f t="shared" si="510"/>
        <v>0</v>
      </c>
      <c r="K1695" s="403" t="s">
        <v>5588</v>
      </c>
      <c r="L1695" s="42"/>
      <c r="M1695" s="184" t="s">
        <v>5</v>
      </c>
      <c r="N1695" s="185" t="s">
        <v>45</v>
      </c>
      <c r="O1695" s="43"/>
      <c r="P1695" s="186">
        <f t="shared" si="511"/>
        <v>0</v>
      </c>
      <c r="Q1695" s="186">
        <v>0</v>
      </c>
      <c r="R1695" s="186">
        <f t="shared" si="512"/>
        <v>0</v>
      </c>
      <c r="S1695" s="186">
        <v>0</v>
      </c>
      <c r="T1695" s="187">
        <f t="shared" si="513"/>
        <v>0</v>
      </c>
      <c r="AR1695" s="25" t="s">
        <v>337</v>
      </c>
      <c r="AT1695" s="25" t="s">
        <v>287</v>
      </c>
      <c r="AU1695" s="25" t="s">
        <v>142</v>
      </c>
      <c r="AY1695" s="25" t="s">
        <v>285</v>
      </c>
      <c r="BE1695" s="188">
        <f t="shared" si="514"/>
        <v>0</v>
      </c>
      <c r="BF1695" s="188">
        <f t="shared" si="515"/>
        <v>0</v>
      </c>
      <c r="BG1695" s="188">
        <f t="shared" si="516"/>
        <v>0</v>
      </c>
      <c r="BH1695" s="188">
        <f t="shared" si="517"/>
        <v>0</v>
      </c>
      <c r="BI1695" s="188">
        <f t="shared" si="518"/>
        <v>0</v>
      </c>
      <c r="BJ1695" s="25" t="s">
        <v>82</v>
      </c>
      <c r="BK1695" s="188">
        <f t="shared" si="519"/>
        <v>0</v>
      </c>
      <c r="BL1695" s="25" t="s">
        <v>337</v>
      </c>
      <c r="BM1695" s="25" t="s">
        <v>4561</v>
      </c>
    </row>
    <row r="1696" spans="2:65" s="1" customFormat="1">
      <c r="B1696" s="176"/>
      <c r="C1696" s="230" t="s">
        <v>4562</v>
      </c>
      <c r="D1696" s="230" t="s">
        <v>757</v>
      </c>
      <c r="E1696" s="231" t="s">
        <v>4563</v>
      </c>
      <c r="F1696" s="232" t="s">
        <v>4447</v>
      </c>
      <c r="G1696" s="233" t="s">
        <v>400</v>
      </c>
      <c r="H1696" s="234">
        <v>1</v>
      </c>
      <c r="I1696" s="235"/>
      <c r="J1696" s="236">
        <f t="shared" si="510"/>
        <v>0</v>
      </c>
      <c r="K1696" s="407" t="s">
        <v>5588</v>
      </c>
      <c r="L1696" s="237"/>
      <c r="M1696" s="238" t="s">
        <v>5</v>
      </c>
      <c r="N1696" s="239" t="s">
        <v>45</v>
      </c>
      <c r="O1696" s="43"/>
      <c r="P1696" s="186">
        <f t="shared" si="511"/>
        <v>0</v>
      </c>
      <c r="Q1696" s="186">
        <v>0</v>
      </c>
      <c r="R1696" s="186">
        <f t="shared" si="512"/>
        <v>0</v>
      </c>
      <c r="S1696" s="186">
        <v>0</v>
      </c>
      <c r="T1696" s="187">
        <f t="shared" si="513"/>
        <v>0</v>
      </c>
      <c r="AR1696" s="25" t="s">
        <v>401</v>
      </c>
      <c r="AT1696" s="25" t="s">
        <v>757</v>
      </c>
      <c r="AU1696" s="25" t="s">
        <v>142</v>
      </c>
      <c r="AY1696" s="25" t="s">
        <v>285</v>
      </c>
      <c r="BE1696" s="188">
        <f t="shared" si="514"/>
        <v>0</v>
      </c>
      <c r="BF1696" s="188">
        <f t="shared" si="515"/>
        <v>0</v>
      </c>
      <c r="BG1696" s="188">
        <f t="shared" si="516"/>
        <v>0</v>
      </c>
      <c r="BH1696" s="188">
        <f t="shared" si="517"/>
        <v>0</v>
      </c>
      <c r="BI1696" s="188">
        <f t="shared" si="518"/>
        <v>0</v>
      </c>
      <c r="BJ1696" s="25" t="s">
        <v>82</v>
      </c>
      <c r="BK1696" s="188">
        <f t="shared" si="519"/>
        <v>0</v>
      </c>
      <c r="BL1696" s="25" t="s">
        <v>337</v>
      </c>
      <c r="BM1696" s="25" t="s">
        <v>4564</v>
      </c>
    </row>
    <row r="1697" spans="2:65" s="1" customFormat="1">
      <c r="B1697" s="176"/>
      <c r="C1697" s="177" t="s">
        <v>4565</v>
      </c>
      <c r="D1697" s="177" t="s">
        <v>287</v>
      </c>
      <c r="E1697" s="178" t="s">
        <v>4566</v>
      </c>
      <c r="F1697" s="179" t="s">
        <v>4447</v>
      </c>
      <c r="G1697" s="180" t="s">
        <v>400</v>
      </c>
      <c r="H1697" s="181">
        <v>1</v>
      </c>
      <c r="I1697" s="182"/>
      <c r="J1697" s="183">
        <f t="shared" si="510"/>
        <v>0</v>
      </c>
      <c r="K1697" s="403" t="s">
        <v>5588</v>
      </c>
      <c r="L1697" s="42"/>
      <c r="M1697" s="184" t="s">
        <v>5</v>
      </c>
      <c r="N1697" s="185" t="s">
        <v>45</v>
      </c>
      <c r="O1697" s="43"/>
      <c r="P1697" s="186">
        <f t="shared" si="511"/>
        <v>0</v>
      </c>
      <c r="Q1697" s="186">
        <v>0</v>
      </c>
      <c r="R1697" s="186">
        <f t="shared" si="512"/>
        <v>0</v>
      </c>
      <c r="S1697" s="186">
        <v>0</v>
      </c>
      <c r="T1697" s="187">
        <f t="shared" si="513"/>
        <v>0</v>
      </c>
      <c r="AR1697" s="25" t="s">
        <v>337</v>
      </c>
      <c r="AT1697" s="25" t="s">
        <v>287</v>
      </c>
      <c r="AU1697" s="25" t="s">
        <v>142</v>
      </c>
      <c r="AY1697" s="25" t="s">
        <v>285</v>
      </c>
      <c r="BE1697" s="188">
        <f t="shared" si="514"/>
        <v>0</v>
      </c>
      <c r="BF1697" s="188">
        <f t="shared" si="515"/>
        <v>0</v>
      </c>
      <c r="BG1697" s="188">
        <f t="shared" si="516"/>
        <v>0</v>
      </c>
      <c r="BH1697" s="188">
        <f t="shared" si="517"/>
        <v>0</v>
      </c>
      <c r="BI1697" s="188">
        <f t="shared" si="518"/>
        <v>0</v>
      </c>
      <c r="BJ1697" s="25" t="s">
        <v>82</v>
      </c>
      <c r="BK1697" s="188">
        <f t="shared" si="519"/>
        <v>0</v>
      </c>
      <c r="BL1697" s="25" t="s">
        <v>337</v>
      </c>
      <c r="BM1697" s="25" t="s">
        <v>4567</v>
      </c>
    </row>
    <row r="1698" spans="2:65" s="1" customFormat="1">
      <c r="B1698" s="176"/>
      <c r="C1698" s="177" t="s">
        <v>4568</v>
      </c>
      <c r="D1698" s="177" t="s">
        <v>287</v>
      </c>
      <c r="E1698" s="178" t="s">
        <v>4569</v>
      </c>
      <c r="F1698" s="179" t="s">
        <v>4447</v>
      </c>
      <c r="G1698" s="180" t="s">
        <v>400</v>
      </c>
      <c r="H1698" s="181">
        <v>1</v>
      </c>
      <c r="I1698" s="182"/>
      <c r="J1698" s="183">
        <f t="shared" si="510"/>
        <v>0</v>
      </c>
      <c r="K1698" s="403" t="s">
        <v>5</v>
      </c>
      <c r="L1698" s="42"/>
      <c r="M1698" s="184" t="s">
        <v>5</v>
      </c>
      <c r="N1698" s="185" t="s">
        <v>45</v>
      </c>
      <c r="O1698" s="43"/>
      <c r="P1698" s="186">
        <f t="shared" si="511"/>
        <v>0</v>
      </c>
      <c r="Q1698" s="186">
        <v>0</v>
      </c>
      <c r="R1698" s="186">
        <f t="shared" si="512"/>
        <v>0</v>
      </c>
      <c r="S1698" s="186">
        <v>0</v>
      </c>
      <c r="T1698" s="187">
        <f t="shared" si="513"/>
        <v>0</v>
      </c>
      <c r="AR1698" s="25" t="s">
        <v>337</v>
      </c>
      <c r="AT1698" s="25" t="s">
        <v>287</v>
      </c>
      <c r="AU1698" s="25" t="s">
        <v>142</v>
      </c>
      <c r="AY1698" s="25" t="s">
        <v>285</v>
      </c>
      <c r="BE1698" s="188">
        <f t="shared" si="514"/>
        <v>0</v>
      </c>
      <c r="BF1698" s="188">
        <f t="shared" si="515"/>
        <v>0</v>
      </c>
      <c r="BG1698" s="188">
        <f t="shared" si="516"/>
        <v>0</v>
      </c>
      <c r="BH1698" s="188">
        <f t="shared" si="517"/>
        <v>0</v>
      </c>
      <c r="BI1698" s="188">
        <f t="shared" si="518"/>
        <v>0</v>
      </c>
      <c r="BJ1698" s="25" t="s">
        <v>82</v>
      </c>
      <c r="BK1698" s="188">
        <f t="shared" si="519"/>
        <v>0</v>
      </c>
      <c r="BL1698" s="25" t="s">
        <v>337</v>
      </c>
      <c r="BM1698" s="25" t="s">
        <v>4570</v>
      </c>
    </row>
    <row r="1699" spans="2:65" s="10" customFormat="1" ht="14.4">
      <c r="B1699" s="162"/>
      <c r="D1699" s="173" t="s">
        <v>73</v>
      </c>
      <c r="E1699" s="174" t="s">
        <v>4571</v>
      </c>
      <c r="F1699" s="174" t="s">
        <v>4572</v>
      </c>
      <c r="I1699" s="165"/>
      <c r="J1699" s="175">
        <f>BK1699</f>
        <v>0</v>
      </c>
      <c r="K1699" s="410"/>
      <c r="L1699" s="162"/>
      <c r="M1699" s="167"/>
      <c r="N1699" s="168"/>
      <c r="O1699" s="168"/>
      <c r="P1699" s="169">
        <f>SUM(P1700:P1703)</f>
        <v>0</v>
      </c>
      <c r="Q1699" s="168"/>
      <c r="R1699" s="169">
        <f>SUM(R1700:R1703)</f>
        <v>0</v>
      </c>
      <c r="S1699" s="168"/>
      <c r="T1699" s="170">
        <f>SUM(T1700:T1703)</f>
        <v>0</v>
      </c>
      <c r="AR1699" s="163" t="s">
        <v>84</v>
      </c>
      <c r="AT1699" s="171" t="s">
        <v>73</v>
      </c>
      <c r="AU1699" s="171" t="s">
        <v>84</v>
      </c>
      <c r="AY1699" s="163" t="s">
        <v>285</v>
      </c>
      <c r="BK1699" s="172">
        <f>SUM(BK1700:BK1703)</f>
        <v>0</v>
      </c>
    </row>
    <row r="1700" spans="2:65" s="1" customFormat="1">
      <c r="B1700" s="176"/>
      <c r="C1700" s="177" t="s">
        <v>4573</v>
      </c>
      <c r="D1700" s="177" t="s">
        <v>287</v>
      </c>
      <c r="E1700" s="178" t="s">
        <v>4574</v>
      </c>
      <c r="F1700" s="179" t="s">
        <v>4575</v>
      </c>
      <c r="G1700" s="180" t="s">
        <v>328</v>
      </c>
      <c r="H1700" s="181">
        <v>60</v>
      </c>
      <c r="I1700" s="182"/>
      <c r="J1700" s="183">
        <f>ROUND(I1700*H1700,2)</f>
        <v>0</v>
      </c>
      <c r="K1700" s="403" t="s">
        <v>5588</v>
      </c>
      <c r="L1700" s="42"/>
      <c r="M1700" s="184" t="s">
        <v>5</v>
      </c>
      <c r="N1700" s="185" t="s">
        <v>45</v>
      </c>
      <c r="O1700" s="43"/>
      <c r="P1700" s="186">
        <f>O1700*H1700</f>
        <v>0</v>
      </c>
      <c r="Q1700" s="186">
        <v>0</v>
      </c>
      <c r="R1700" s="186">
        <f>Q1700*H1700</f>
        <v>0</v>
      </c>
      <c r="S1700" s="186">
        <v>0</v>
      </c>
      <c r="T1700" s="187">
        <f>S1700*H1700</f>
        <v>0</v>
      </c>
      <c r="AR1700" s="25" t="s">
        <v>337</v>
      </c>
      <c r="AT1700" s="25" t="s">
        <v>287</v>
      </c>
      <c r="AU1700" s="25" t="s">
        <v>142</v>
      </c>
      <c r="AY1700" s="25" t="s">
        <v>285</v>
      </c>
      <c r="BE1700" s="188">
        <f>IF(N1700="základní",J1700,0)</f>
        <v>0</v>
      </c>
      <c r="BF1700" s="188">
        <f>IF(N1700="snížená",J1700,0)</f>
        <v>0</v>
      </c>
      <c r="BG1700" s="188">
        <f>IF(N1700="zákl. přenesená",J1700,0)</f>
        <v>0</v>
      </c>
      <c r="BH1700" s="188">
        <f>IF(N1700="sníž. přenesená",J1700,0)</f>
        <v>0</v>
      </c>
      <c r="BI1700" s="188">
        <f>IF(N1700="nulová",J1700,0)</f>
        <v>0</v>
      </c>
      <c r="BJ1700" s="25" t="s">
        <v>82</v>
      </c>
      <c r="BK1700" s="188">
        <f>ROUND(I1700*H1700,2)</f>
        <v>0</v>
      </c>
      <c r="BL1700" s="25" t="s">
        <v>337</v>
      </c>
      <c r="BM1700" s="25" t="s">
        <v>4576</v>
      </c>
    </row>
    <row r="1701" spans="2:65" s="1" customFormat="1">
      <c r="B1701" s="176"/>
      <c r="C1701" s="177" t="s">
        <v>4577</v>
      </c>
      <c r="D1701" s="177" t="s">
        <v>287</v>
      </c>
      <c r="E1701" s="178" t="s">
        <v>4578</v>
      </c>
      <c r="F1701" s="179" t="s">
        <v>4575</v>
      </c>
      <c r="G1701" s="180" t="s">
        <v>328</v>
      </c>
      <c r="H1701" s="181">
        <v>60</v>
      </c>
      <c r="I1701" s="182"/>
      <c r="J1701" s="183">
        <f>ROUND(I1701*H1701,2)</f>
        <v>0</v>
      </c>
      <c r="K1701" s="403" t="s">
        <v>5588</v>
      </c>
      <c r="L1701" s="42"/>
      <c r="M1701" s="184" t="s">
        <v>5</v>
      </c>
      <c r="N1701" s="185" t="s">
        <v>45</v>
      </c>
      <c r="O1701" s="43"/>
      <c r="P1701" s="186">
        <f>O1701*H1701</f>
        <v>0</v>
      </c>
      <c r="Q1701" s="186">
        <v>0</v>
      </c>
      <c r="R1701" s="186">
        <f>Q1701*H1701</f>
        <v>0</v>
      </c>
      <c r="S1701" s="186">
        <v>0</v>
      </c>
      <c r="T1701" s="187">
        <f>S1701*H1701</f>
        <v>0</v>
      </c>
      <c r="AR1701" s="25" t="s">
        <v>337</v>
      </c>
      <c r="AT1701" s="25" t="s">
        <v>287</v>
      </c>
      <c r="AU1701" s="25" t="s">
        <v>142</v>
      </c>
      <c r="AY1701" s="25" t="s">
        <v>285</v>
      </c>
      <c r="BE1701" s="188">
        <f>IF(N1701="základní",J1701,0)</f>
        <v>0</v>
      </c>
      <c r="BF1701" s="188">
        <f>IF(N1701="snížená",J1701,0)</f>
        <v>0</v>
      </c>
      <c r="BG1701" s="188">
        <f>IF(N1701="zákl. přenesená",J1701,0)</f>
        <v>0</v>
      </c>
      <c r="BH1701" s="188">
        <f>IF(N1701="sníž. přenesená",J1701,0)</f>
        <v>0</v>
      </c>
      <c r="BI1701" s="188">
        <f>IF(N1701="nulová",J1701,0)</f>
        <v>0</v>
      </c>
      <c r="BJ1701" s="25" t="s">
        <v>82</v>
      </c>
      <c r="BK1701" s="188">
        <f>ROUND(I1701*H1701,2)</f>
        <v>0</v>
      </c>
      <c r="BL1701" s="25" t="s">
        <v>337</v>
      </c>
      <c r="BM1701" s="25" t="s">
        <v>4579</v>
      </c>
    </row>
    <row r="1702" spans="2:65" s="1" customFormat="1">
      <c r="B1702" s="176"/>
      <c r="C1702" s="177" t="s">
        <v>4580</v>
      </c>
      <c r="D1702" s="177" t="s">
        <v>287</v>
      </c>
      <c r="E1702" s="178" t="s">
        <v>4581</v>
      </c>
      <c r="F1702" s="179" t="s">
        <v>4575</v>
      </c>
      <c r="G1702" s="180" t="s">
        <v>328</v>
      </c>
      <c r="H1702" s="181">
        <v>60</v>
      </c>
      <c r="I1702" s="182"/>
      <c r="J1702" s="183">
        <f>ROUND(I1702*H1702,2)</f>
        <v>0</v>
      </c>
      <c r="K1702" s="403" t="s">
        <v>5588</v>
      </c>
      <c r="L1702" s="42"/>
      <c r="M1702" s="184" t="s">
        <v>5</v>
      </c>
      <c r="N1702" s="185" t="s">
        <v>45</v>
      </c>
      <c r="O1702" s="43"/>
      <c r="P1702" s="186">
        <f>O1702*H1702</f>
        <v>0</v>
      </c>
      <c r="Q1702" s="186">
        <v>0</v>
      </c>
      <c r="R1702" s="186">
        <f>Q1702*H1702</f>
        <v>0</v>
      </c>
      <c r="S1702" s="186">
        <v>0</v>
      </c>
      <c r="T1702" s="187">
        <f>S1702*H1702</f>
        <v>0</v>
      </c>
      <c r="AR1702" s="25" t="s">
        <v>337</v>
      </c>
      <c r="AT1702" s="25" t="s">
        <v>287</v>
      </c>
      <c r="AU1702" s="25" t="s">
        <v>142</v>
      </c>
      <c r="AY1702" s="25" t="s">
        <v>285</v>
      </c>
      <c r="BE1702" s="188">
        <f>IF(N1702="základní",J1702,0)</f>
        <v>0</v>
      </c>
      <c r="BF1702" s="188">
        <f>IF(N1702="snížená",J1702,0)</f>
        <v>0</v>
      </c>
      <c r="BG1702" s="188">
        <f>IF(N1702="zákl. přenesená",J1702,0)</f>
        <v>0</v>
      </c>
      <c r="BH1702" s="188">
        <f>IF(N1702="sníž. přenesená",J1702,0)</f>
        <v>0</v>
      </c>
      <c r="BI1702" s="188">
        <f>IF(N1702="nulová",J1702,0)</f>
        <v>0</v>
      </c>
      <c r="BJ1702" s="25" t="s">
        <v>82</v>
      </c>
      <c r="BK1702" s="188">
        <f>ROUND(I1702*H1702,2)</f>
        <v>0</v>
      </c>
      <c r="BL1702" s="25" t="s">
        <v>337</v>
      </c>
      <c r="BM1702" s="25" t="s">
        <v>4582</v>
      </c>
    </row>
    <row r="1703" spans="2:65" s="1" customFormat="1">
      <c r="B1703" s="176"/>
      <c r="C1703" s="177" t="s">
        <v>4583</v>
      </c>
      <c r="D1703" s="177" t="s">
        <v>287</v>
      </c>
      <c r="E1703" s="178" t="s">
        <v>4584</v>
      </c>
      <c r="F1703" s="179" t="s">
        <v>4575</v>
      </c>
      <c r="G1703" s="180" t="s">
        <v>328</v>
      </c>
      <c r="H1703" s="181">
        <v>60</v>
      </c>
      <c r="I1703" s="182"/>
      <c r="J1703" s="183">
        <f>ROUND(I1703*H1703,2)</f>
        <v>0</v>
      </c>
      <c r="K1703" s="403" t="s">
        <v>5588</v>
      </c>
      <c r="L1703" s="42"/>
      <c r="M1703" s="184" t="s">
        <v>5</v>
      </c>
      <c r="N1703" s="185" t="s">
        <v>45</v>
      </c>
      <c r="O1703" s="43"/>
      <c r="P1703" s="186">
        <f>O1703*H1703</f>
        <v>0</v>
      </c>
      <c r="Q1703" s="186">
        <v>0</v>
      </c>
      <c r="R1703" s="186">
        <f>Q1703*H1703</f>
        <v>0</v>
      </c>
      <c r="S1703" s="186">
        <v>0</v>
      </c>
      <c r="T1703" s="187">
        <f>S1703*H1703</f>
        <v>0</v>
      </c>
      <c r="AR1703" s="25" t="s">
        <v>337</v>
      </c>
      <c r="AT1703" s="25" t="s">
        <v>287</v>
      </c>
      <c r="AU1703" s="25" t="s">
        <v>142</v>
      </c>
      <c r="AY1703" s="25" t="s">
        <v>285</v>
      </c>
      <c r="BE1703" s="188">
        <f>IF(N1703="základní",J1703,0)</f>
        <v>0</v>
      </c>
      <c r="BF1703" s="188">
        <f>IF(N1703="snížená",J1703,0)</f>
        <v>0</v>
      </c>
      <c r="BG1703" s="188">
        <f>IF(N1703="zákl. přenesená",J1703,0)</f>
        <v>0</v>
      </c>
      <c r="BH1703" s="188">
        <f>IF(N1703="sníž. přenesená",J1703,0)</f>
        <v>0</v>
      </c>
      <c r="BI1703" s="188">
        <f>IF(N1703="nulová",J1703,0)</f>
        <v>0</v>
      </c>
      <c r="BJ1703" s="25" t="s">
        <v>82</v>
      </c>
      <c r="BK1703" s="188">
        <f>ROUND(I1703*H1703,2)</f>
        <v>0</v>
      </c>
      <c r="BL1703" s="25" t="s">
        <v>337</v>
      </c>
      <c r="BM1703" s="25" t="s">
        <v>4585</v>
      </c>
    </row>
    <row r="1704" spans="2:65" s="10" customFormat="1" ht="14.4">
      <c r="B1704" s="162"/>
      <c r="D1704" s="173" t="s">
        <v>73</v>
      </c>
      <c r="E1704" s="174" t="s">
        <v>4586</v>
      </c>
      <c r="F1704" s="174" t="s">
        <v>4587</v>
      </c>
      <c r="I1704" s="165"/>
      <c r="J1704" s="175">
        <f>BK1704</f>
        <v>0</v>
      </c>
      <c r="K1704" s="410"/>
      <c r="L1704" s="162"/>
      <c r="M1704" s="167"/>
      <c r="N1704" s="168"/>
      <c r="O1704" s="168"/>
      <c r="P1704" s="169">
        <f>SUM(P1705:P1717)</f>
        <v>0</v>
      </c>
      <c r="Q1704" s="168"/>
      <c r="R1704" s="169">
        <f>SUM(R1705:R1717)</f>
        <v>0</v>
      </c>
      <c r="S1704" s="168"/>
      <c r="T1704" s="170">
        <f>SUM(T1705:T1717)</f>
        <v>0</v>
      </c>
      <c r="AR1704" s="163" t="s">
        <v>84</v>
      </c>
      <c r="AT1704" s="171" t="s">
        <v>73</v>
      </c>
      <c r="AU1704" s="171" t="s">
        <v>84</v>
      </c>
      <c r="AY1704" s="163" t="s">
        <v>285</v>
      </c>
      <c r="BK1704" s="172">
        <f>SUM(BK1705:BK1717)</f>
        <v>0</v>
      </c>
    </row>
    <row r="1705" spans="2:65" s="1" customFormat="1">
      <c r="B1705" s="176"/>
      <c r="C1705" s="177" t="s">
        <v>4588</v>
      </c>
      <c r="D1705" s="177" t="s">
        <v>287</v>
      </c>
      <c r="E1705" s="178" t="s">
        <v>4589</v>
      </c>
      <c r="F1705" s="179" t="s">
        <v>4575</v>
      </c>
      <c r="G1705" s="180" t="s">
        <v>328</v>
      </c>
      <c r="H1705" s="181">
        <v>1</v>
      </c>
      <c r="I1705" s="182"/>
      <c r="J1705" s="183">
        <f>ROUND(I1705*H1705,2)</f>
        <v>0</v>
      </c>
      <c r="K1705" s="403" t="s">
        <v>5588</v>
      </c>
      <c r="L1705" s="42"/>
      <c r="M1705" s="184" t="s">
        <v>5</v>
      </c>
      <c r="N1705" s="185" t="s">
        <v>45</v>
      </c>
      <c r="O1705" s="43"/>
      <c r="P1705" s="186">
        <f>O1705*H1705</f>
        <v>0</v>
      </c>
      <c r="Q1705" s="186">
        <v>0</v>
      </c>
      <c r="R1705" s="186">
        <f>Q1705*H1705</f>
        <v>0</v>
      </c>
      <c r="S1705" s="186">
        <v>0</v>
      </c>
      <c r="T1705" s="187">
        <f>S1705*H1705</f>
        <v>0</v>
      </c>
      <c r="AR1705" s="25" t="s">
        <v>337</v>
      </c>
      <c r="AT1705" s="25" t="s">
        <v>287</v>
      </c>
      <c r="AU1705" s="25" t="s">
        <v>142</v>
      </c>
      <c r="AY1705" s="25" t="s">
        <v>285</v>
      </c>
      <c r="BE1705" s="188">
        <f>IF(N1705="základní",J1705,0)</f>
        <v>0</v>
      </c>
      <c r="BF1705" s="188">
        <f>IF(N1705="snížená",J1705,0)</f>
        <v>0</v>
      </c>
      <c r="BG1705" s="188">
        <f>IF(N1705="zákl. přenesená",J1705,0)</f>
        <v>0</v>
      </c>
      <c r="BH1705" s="188">
        <f>IF(N1705="sníž. přenesená",J1705,0)</f>
        <v>0</v>
      </c>
      <c r="BI1705" s="188">
        <f>IF(N1705="nulová",J1705,0)</f>
        <v>0</v>
      </c>
      <c r="BJ1705" s="25" t="s">
        <v>82</v>
      </c>
      <c r="BK1705" s="188">
        <f>ROUND(I1705*H1705,2)</f>
        <v>0</v>
      </c>
      <c r="BL1705" s="25" t="s">
        <v>337</v>
      </c>
      <c r="BM1705" s="25" t="s">
        <v>4590</v>
      </c>
    </row>
    <row r="1706" spans="2:65" s="12" customFormat="1">
      <c r="B1706" s="198"/>
      <c r="D1706" s="190" t="s">
        <v>292</v>
      </c>
      <c r="E1706" s="199" t="s">
        <v>5</v>
      </c>
      <c r="F1706" s="200" t="s">
        <v>4591</v>
      </c>
      <c r="H1706" s="201" t="s">
        <v>5</v>
      </c>
      <c r="I1706" s="202"/>
      <c r="K1706" s="399"/>
      <c r="L1706" s="198"/>
      <c r="M1706" s="203"/>
      <c r="N1706" s="204"/>
      <c r="O1706" s="204"/>
      <c r="P1706" s="204"/>
      <c r="Q1706" s="204"/>
      <c r="R1706" s="204"/>
      <c r="S1706" s="204"/>
      <c r="T1706" s="205"/>
      <c r="AT1706" s="201" t="s">
        <v>292</v>
      </c>
      <c r="AU1706" s="201" t="s">
        <v>142</v>
      </c>
      <c r="AV1706" s="12" t="s">
        <v>82</v>
      </c>
      <c r="AW1706" s="12" t="s">
        <v>37</v>
      </c>
      <c r="AX1706" s="12" t="s">
        <v>74</v>
      </c>
      <c r="AY1706" s="201" t="s">
        <v>285</v>
      </c>
    </row>
    <row r="1707" spans="2:65" s="11" customFormat="1">
      <c r="B1707" s="189"/>
      <c r="D1707" s="190" t="s">
        <v>292</v>
      </c>
      <c r="E1707" s="191" t="s">
        <v>5</v>
      </c>
      <c r="F1707" s="192" t="s">
        <v>4592</v>
      </c>
      <c r="H1707" s="193">
        <v>1</v>
      </c>
      <c r="I1707" s="194"/>
      <c r="K1707" s="398"/>
      <c r="L1707" s="189"/>
      <c r="M1707" s="195"/>
      <c r="N1707" s="196"/>
      <c r="O1707" s="196"/>
      <c r="P1707" s="196"/>
      <c r="Q1707" s="196"/>
      <c r="R1707" s="196"/>
      <c r="S1707" s="196"/>
      <c r="T1707" s="197"/>
      <c r="AT1707" s="191" t="s">
        <v>292</v>
      </c>
      <c r="AU1707" s="191" t="s">
        <v>142</v>
      </c>
      <c r="AV1707" s="11" t="s">
        <v>84</v>
      </c>
      <c r="AW1707" s="11" t="s">
        <v>37</v>
      </c>
      <c r="AX1707" s="11" t="s">
        <v>82</v>
      </c>
      <c r="AY1707" s="191" t="s">
        <v>285</v>
      </c>
    </row>
    <row r="1708" spans="2:65" s="11" customFormat="1">
      <c r="B1708" s="189"/>
      <c r="D1708" s="190" t="s">
        <v>292</v>
      </c>
      <c r="E1708" s="191" t="s">
        <v>5</v>
      </c>
      <c r="F1708" s="192" t="s">
        <v>5</v>
      </c>
      <c r="H1708" s="193">
        <v>0</v>
      </c>
      <c r="I1708" s="194"/>
      <c r="K1708" s="398"/>
      <c r="L1708" s="189"/>
      <c r="M1708" s="195"/>
      <c r="N1708" s="196"/>
      <c r="O1708" s="196"/>
      <c r="P1708" s="196"/>
      <c r="Q1708" s="196"/>
      <c r="R1708" s="196"/>
      <c r="S1708" s="196"/>
      <c r="T1708" s="197"/>
      <c r="AT1708" s="191" t="s">
        <v>292</v>
      </c>
      <c r="AU1708" s="191" t="s">
        <v>142</v>
      </c>
      <c r="AV1708" s="11" t="s">
        <v>84</v>
      </c>
      <c r="AW1708" s="11" t="s">
        <v>37</v>
      </c>
      <c r="AX1708" s="11" t="s">
        <v>74</v>
      </c>
      <c r="AY1708" s="191" t="s">
        <v>285</v>
      </c>
    </row>
    <row r="1709" spans="2:65" s="11" customFormat="1">
      <c r="B1709" s="189"/>
      <c r="D1709" s="190" t="s">
        <v>292</v>
      </c>
      <c r="E1709" s="191" t="s">
        <v>5</v>
      </c>
      <c r="F1709" s="192" t="s">
        <v>5</v>
      </c>
      <c r="H1709" s="193">
        <v>0</v>
      </c>
      <c r="I1709" s="194"/>
      <c r="K1709" s="398"/>
      <c r="L1709" s="189"/>
      <c r="M1709" s="195"/>
      <c r="N1709" s="196"/>
      <c r="O1709" s="196"/>
      <c r="P1709" s="196"/>
      <c r="Q1709" s="196"/>
      <c r="R1709" s="196"/>
      <c r="S1709" s="196"/>
      <c r="T1709" s="197"/>
      <c r="AT1709" s="191" t="s">
        <v>292</v>
      </c>
      <c r="AU1709" s="191" t="s">
        <v>142</v>
      </c>
      <c r="AV1709" s="11" t="s">
        <v>84</v>
      </c>
      <c r="AW1709" s="11" t="s">
        <v>37</v>
      </c>
      <c r="AX1709" s="11" t="s">
        <v>74</v>
      </c>
      <c r="AY1709" s="191" t="s">
        <v>285</v>
      </c>
    </row>
    <row r="1710" spans="2:65" s="11" customFormat="1">
      <c r="B1710" s="189"/>
      <c r="D1710" s="190" t="s">
        <v>292</v>
      </c>
      <c r="E1710" s="191" t="s">
        <v>5</v>
      </c>
      <c r="F1710" s="192" t="s">
        <v>5</v>
      </c>
      <c r="H1710" s="193">
        <v>0</v>
      </c>
      <c r="I1710" s="194"/>
      <c r="K1710" s="398"/>
      <c r="L1710" s="189"/>
      <c r="M1710" s="195"/>
      <c r="N1710" s="196"/>
      <c r="O1710" s="196"/>
      <c r="P1710" s="196"/>
      <c r="Q1710" s="196"/>
      <c r="R1710" s="196"/>
      <c r="S1710" s="196"/>
      <c r="T1710" s="197"/>
      <c r="AT1710" s="191" t="s">
        <v>292</v>
      </c>
      <c r="AU1710" s="191" t="s">
        <v>142</v>
      </c>
      <c r="AV1710" s="11" t="s">
        <v>84</v>
      </c>
      <c r="AW1710" s="11" t="s">
        <v>37</v>
      </c>
      <c r="AX1710" s="11" t="s">
        <v>74</v>
      </c>
      <c r="AY1710" s="191" t="s">
        <v>285</v>
      </c>
    </row>
    <row r="1711" spans="2:65" s="11" customFormat="1">
      <c r="B1711" s="189"/>
      <c r="D1711" s="190" t="s">
        <v>292</v>
      </c>
      <c r="E1711" s="191" t="s">
        <v>5</v>
      </c>
      <c r="F1711" s="192" t="s">
        <v>5</v>
      </c>
      <c r="H1711" s="193">
        <v>0</v>
      </c>
      <c r="I1711" s="194"/>
      <c r="K1711" s="398"/>
      <c r="L1711" s="189"/>
      <c r="M1711" s="195"/>
      <c r="N1711" s="196"/>
      <c r="O1711" s="196"/>
      <c r="P1711" s="196"/>
      <c r="Q1711" s="196"/>
      <c r="R1711" s="196"/>
      <c r="S1711" s="196"/>
      <c r="T1711" s="197"/>
      <c r="AT1711" s="191" t="s">
        <v>292</v>
      </c>
      <c r="AU1711" s="191" t="s">
        <v>142</v>
      </c>
      <c r="AV1711" s="11" t="s">
        <v>84</v>
      </c>
      <c r="AW1711" s="11" t="s">
        <v>37</v>
      </c>
      <c r="AX1711" s="11" t="s">
        <v>74</v>
      </c>
      <c r="AY1711" s="191" t="s">
        <v>285</v>
      </c>
    </row>
    <row r="1712" spans="2:65" s="11" customFormat="1">
      <c r="B1712" s="189"/>
      <c r="D1712" s="190" t="s">
        <v>292</v>
      </c>
      <c r="E1712" s="191" t="s">
        <v>5</v>
      </c>
      <c r="F1712" s="192" t="s">
        <v>5</v>
      </c>
      <c r="H1712" s="193">
        <v>0</v>
      </c>
      <c r="I1712" s="194"/>
      <c r="K1712" s="398"/>
      <c r="L1712" s="189"/>
      <c r="M1712" s="195"/>
      <c r="N1712" s="196"/>
      <c r="O1712" s="196"/>
      <c r="P1712" s="196"/>
      <c r="Q1712" s="196"/>
      <c r="R1712" s="196"/>
      <c r="S1712" s="196"/>
      <c r="T1712" s="197"/>
      <c r="AT1712" s="191" t="s">
        <v>292</v>
      </c>
      <c r="AU1712" s="191" t="s">
        <v>142</v>
      </c>
      <c r="AV1712" s="11" t="s">
        <v>84</v>
      </c>
      <c r="AW1712" s="11" t="s">
        <v>37</v>
      </c>
      <c r="AX1712" s="11" t="s">
        <v>74</v>
      </c>
      <c r="AY1712" s="191" t="s">
        <v>285</v>
      </c>
    </row>
    <row r="1713" spans="2:65" s="11" customFormat="1">
      <c r="B1713" s="189"/>
      <c r="D1713" s="190" t="s">
        <v>292</v>
      </c>
      <c r="E1713" s="191" t="s">
        <v>5</v>
      </c>
      <c r="F1713" s="192" t="s">
        <v>5</v>
      </c>
      <c r="H1713" s="193">
        <v>0</v>
      </c>
      <c r="I1713" s="194"/>
      <c r="K1713" s="398"/>
      <c r="L1713" s="189"/>
      <c r="M1713" s="195"/>
      <c r="N1713" s="196"/>
      <c r="O1713" s="196"/>
      <c r="P1713" s="196"/>
      <c r="Q1713" s="196"/>
      <c r="R1713" s="196"/>
      <c r="S1713" s="196"/>
      <c r="T1713" s="197"/>
      <c r="AT1713" s="191" t="s">
        <v>292</v>
      </c>
      <c r="AU1713" s="191" t="s">
        <v>142</v>
      </c>
      <c r="AV1713" s="11" t="s">
        <v>84</v>
      </c>
      <c r="AW1713" s="11" t="s">
        <v>37</v>
      </c>
      <c r="AX1713" s="11" t="s">
        <v>74</v>
      </c>
      <c r="AY1713" s="191" t="s">
        <v>285</v>
      </c>
    </row>
    <row r="1714" spans="2:65" s="11" customFormat="1">
      <c r="B1714" s="189"/>
      <c r="D1714" s="190" t="s">
        <v>292</v>
      </c>
      <c r="E1714" s="191" t="s">
        <v>5</v>
      </c>
      <c r="F1714" s="192" t="s">
        <v>5</v>
      </c>
      <c r="H1714" s="193">
        <v>0</v>
      </c>
      <c r="I1714" s="194"/>
      <c r="K1714" s="398"/>
      <c r="L1714" s="189"/>
      <c r="M1714" s="195"/>
      <c r="N1714" s="196"/>
      <c r="O1714" s="196"/>
      <c r="P1714" s="196"/>
      <c r="Q1714" s="196"/>
      <c r="R1714" s="196"/>
      <c r="S1714" s="196"/>
      <c r="T1714" s="197"/>
      <c r="AT1714" s="191" t="s">
        <v>292</v>
      </c>
      <c r="AU1714" s="191" t="s">
        <v>142</v>
      </c>
      <c r="AV1714" s="11" t="s">
        <v>84</v>
      </c>
      <c r="AW1714" s="11" t="s">
        <v>37</v>
      </c>
      <c r="AX1714" s="11" t="s">
        <v>74</v>
      </c>
      <c r="AY1714" s="191" t="s">
        <v>285</v>
      </c>
    </row>
    <row r="1715" spans="2:65" s="11" customFormat="1">
      <c r="B1715" s="189"/>
      <c r="D1715" s="190" t="s">
        <v>292</v>
      </c>
      <c r="E1715" s="191" t="s">
        <v>5</v>
      </c>
      <c r="F1715" s="192" t="s">
        <v>5</v>
      </c>
      <c r="H1715" s="193">
        <v>0</v>
      </c>
      <c r="I1715" s="194"/>
      <c r="K1715" s="398"/>
      <c r="L1715" s="189"/>
      <c r="M1715" s="195"/>
      <c r="N1715" s="196"/>
      <c r="O1715" s="196"/>
      <c r="P1715" s="196"/>
      <c r="Q1715" s="196"/>
      <c r="R1715" s="196"/>
      <c r="S1715" s="196"/>
      <c r="T1715" s="197"/>
      <c r="AT1715" s="191" t="s">
        <v>292</v>
      </c>
      <c r="AU1715" s="191" t="s">
        <v>142</v>
      </c>
      <c r="AV1715" s="11" t="s">
        <v>84</v>
      </c>
      <c r="AW1715" s="11" t="s">
        <v>37</v>
      </c>
      <c r="AX1715" s="11" t="s">
        <v>74</v>
      </c>
      <c r="AY1715" s="191" t="s">
        <v>285</v>
      </c>
    </row>
    <row r="1716" spans="2:65" s="11" customFormat="1">
      <c r="B1716" s="189"/>
      <c r="D1716" s="190" t="s">
        <v>292</v>
      </c>
      <c r="E1716" s="191" t="s">
        <v>5</v>
      </c>
      <c r="F1716" s="192" t="s">
        <v>5</v>
      </c>
      <c r="H1716" s="193">
        <v>0</v>
      </c>
      <c r="I1716" s="194"/>
      <c r="K1716" s="398"/>
      <c r="L1716" s="189"/>
      <c r="M1716" s="195"/>
      <c r="N1716" s="196"/>
      <c r="O1716" s="196"/>
      <c r="P1716" s="196"/>
      <c r="Q1716" s="196"/>
      <c r="R1716" s="196"/>
      <c r="S1716" s="196"/>
      <c r="T1716" s="197"/>
      <c r="AT1716" s="191" t="s">
        <v>292</v>
      </c>
      <c r="AU1716" s="191" t="s">
        <v>142</v>
      </c>
      <c r="AV1716" s="11" t="s">
        <v>84</v>
      </c>
      <c r="AW1716" s="11" t="s">
        <v>37</v>
      </c>
      <c r="AX1716" s="11" t="s">
        <v>74</v>
      </c>
      <c r="AY1716" s="191" t="s">
        <v>285</v>
      </c>
    </row>
    <row r="1717" spans="2:65" s="11" customFormat="1">
      <c r="B1717" s="189"/>
      <c r="D1717" s="190" t="s">
        <v>292</v>
      </c>
      <c r="E1717" s="191" t="s">
        <v>5</v>
      </c>
      <c r="F1717" s="192" t="s">
        <v>5</v>
      </c>
      <c r="H1717" s="193">
        <v>0</v>
      </c>
      <c r="I1717" s="194"/>
      <c r="K1717" s="398"/>
      <c r="L1717" s="189"/>
      <c r="M1717" s="195"/>
      <c r="N1717" s="196"/>
      <c r="O1717" s="196"/>
      <c r="P1717" s="196"/>
      <c r="Q1717" s="196"/>
      <c r="R1717" s="196"/>
      <c r="S1717" s="196"/>
      <c r="T1717" s="197"/>
      <c r="AT1717" s="191" t="s">
        <v>292</v>
      </c>
      <c r="AU1717" s="191" t="s">
        <v>142</v>
      </c>
      <c r="AV1717" s="11" t="s">
        <v>84</v>
      </c>
      <c r="AW1717" s="11" t="s">
        <v>37</v>
      </c>
      <c r="AX1717" s="11" t="s">
        <v>74</v>
      </c>
      <c r="AY1717" s="191" t="s">
        <v>285</v>
      </c>
    </row>
    <row r="1718" spans="2:65" s="10" customFormat="1" ht="14.4">
      <c r="B1718" s="162"/>
      <c r="D1718" s="173" t="s">
        <v>73</v>
      </c>
      <c r="E1718" s="174" t="s">
        <v>3600</v>
      </c>
      <c r="F1718" s="174" t="s">
        <v>4593</v>
      </c>
      <c r="I1718" s="165"/>
      <c r="J1718" s="175">
        <f>BK1718</f>
        <v>0</v>
      </c>
      <c r="K1718" s="401"/>
      <c r="L1718" s="162"/>
      <c r="M1718" s="167"/>
      <c r="N1718" s="168"/>
      <c r="O1718" s="168"/>
      <c r="P1718" s="169">
        <f>SUM(P1719:P1748)</f>
        <v>0</v>
      </c>
      <c r="Q1718" s="168"/>
      <c r="R1718" s="169">
        <f>SUM(R1719:R1748)</f>
        <v>0.11717999999999999</v>
      </c>
      <c r="S1718" s="168"/>
      <c r="T1718" s="170">
        <f>SUM(T1719:T1748)</f>
        <v>0</v>
      </c>
      <c r="AR1718" s="163" t="s">
        <v>84</v>
      </c>
      <c r="AT1718" s="171" t="s">
        <v>73</v>
      </c>
      <c r="AU1718" s="171" t="s">
        <v>82</v>
      </c>
      <c r="AY1718" s="163" t="s">
        <v>285</v>
      </c>
      <c r="BK1718" s="172">
        <f>SUM(BK1719:BK1748)</f>
        <v>0</v>
      </c>
    </row>
    <row r="1719" spans="2:65" s="1" customFormat="1" ht="36">
      <c r="B1719" s="176"/>
      <c r="C1719" s="177" t="s">
        <v>4594</v>
      </c>
      <c r="D1719" s="177" t="s">
        <v>287</v>
      </c>
      <c r="E1719" s="178" t="s">
        <v>4595</v>
      </c>
      <c r="F1719" s="179" t="s">
        <v>4596</v>
      </c>
      <c r="G1719" s="180" t="s">
        <v>290</v>
      </c>
      <c r="H1719" s="181">
        <v>62</v>
      </c>
      <c r="I1719" s="182"/>
      <c r="J1719" s="183">
        <f>ROUND(I1719*H1719,2)</f>
        <v>0</v>
      </c>
      <c r="K1719" s="397" t="s">
        <v>5585</v>
      </c>
      <c r="L1719" s="42"/>
      <c r="M1719" s="184" t="s">
        <v>5</v>
      </c>
      <c r="N1719" s="185" t="s">
        <v>45</v>
      </c>
      <c r="O1719" s="43"/>
      <c r="P1719" s="186">
        <f>O1719*H1719</f>
        <v>0</v>
      </c>
      <c r="Q1719" s="186">
        <v>1.89E-3</v>
      </c>
      <c r="R1719" s="186">
        <f>Q1719*H1719</f>
        <v>0.11717999999999999</v>
      </c>
      <c r="S1719" s="186">
        <v>0</v>
      </c>
      <c r="T1719" s="187">
        <f>S1719*H1719</f>
        <v>0</v>
      </c>
      <c r="AR1719" s="25" t="s">
        <v>337</v>
      </c>
      <c r="AT1719" s="25" t="s">
        <v>287</v>
      </c>
      <c r="AU1719" s="25" t="s">
        <v>84</v>
      </c>
      <c r="AY1719" s="25" t="s">
        <v>285</v>
      </c>
      <c r="BE1719" s="188">
        <f>IF(N1719="základní",J1719,0)</f>
        <v>0</v>
      </c>
      <c r="BF1719" s="188">
        <f>IF(N1719="snížená",J1719,0)</f>
        <v>0</v>
      </c>
      <c r="BG1719" s="188">
        <f>IF(N1719="zákl. přenesená",J1719,0)</f>
        <v>0</v>
      </c>
      <c r="BH1719" s="188">
        <f>IF(N1719="sníž. přenesená",J1719,0)</f>
        <v>0</v>
      </c>
      <c r="BI1719" s="188">
        <f>IF(N1719="nulová",J1719,0)</f>
        <v>0</v>
      </c>
      <c r="BJ1719" s="25" t="s">
        <v>82</v>
      </c>
      <c r="BK1719" s="188">
        <f>ROUND(I1719*H1719,2)</f>
        <v>0</v>
      </c>
      <c r="BL1719" s="25" t="s">
        <v>337</v>
      </c>
      <c r="BM1719" s="25" t="s">
        <v>2236</v>
      </c>
    </row>
    <row r="1720" spans="2:65" s="11" customFormat="1">
      <c r="B1720" s="189"/>
      <c r="D1720" s="190" t="s">
        <v>292</v>
      </c>
      <c r="E1720" s="191" t="s">
        <v>5</v>
      </c>
      <c r="F1720" s="192" t="s">
        <v>4597</v>
      </c>
      <c r="H1720" s="193">
        <v>22</v>
      </c>
      <c r="I1720" s="194"/>
      <c r="K1720" s="398"/>
      <c r="L1720" s="189"/>
      <c r="M1720" s="195"/>
      <c r="N1720" s="196"/>
      <c r="O1720" s="196"/>
      <c r="P1720" s="196"/>
      <c r="Q1720" s="196"/>
      <c r="R1720" s="196"/>
      <c r="S1720" s="196"/>
      <c r="T1720" s="197"/>
      <c r="AT1720" s="191" t="s">
        <v>292</v>
      </c>
      <c r="AU1720" s="191" t="s">
        <v>84</v>
      </c>
      <c r="AV1720" s="11" t="s">
        <v>84</v>
      </c>
      <c r="AW1720" s="11" t="s">
        <v>37</v>
      </c>
      <c r="AX1720" s="11" t="s">
        <v>74</v>
      </c>
      <c r="AY1720" s="191" t="s">
        <v>285</v>
      </c>
    </row>
    <row r="1721" spans="2:65" s="11" customFormat="1">
      <c r="B1721" s="189"/>
      <c r="D1721" s="190" t="s">
        <v>292</v>
      </c>
      <c r="E1721" s="191" t="s">
        <v>5</v>
      </c>
      <c r="F1721" s="192" t="s">
        <v>4598</v>
      </c>
      <c r="H1721" s="193">
        <v>40</v>
      </c>
      <c r="I1721" s="194"/>
      <c r="K1721" s="398"/>
      <c r="L1721" s="189"/>
      <c r="M1721" s="195"/>
      <c r="N1721" s="196"/>
      <c r="O1721" s="196"/>
      <c r="P1721" s="196"/>
      <c r="Q1721" s="196"/>
      <c r="R1721" s="196"/>
      <c r="S1721" s="196"/>
      <c r="T1721" s="197"/>
      <c r="AT1721" s="191" t="s">
        <v>292</v>
      </c>
      <c r="AU1721" s="191" t="s">
        <v>84</v>
      </c>
      <c r="AV1721" s="11" t="s">
        <v>84</v>
      </c>
      <c r="AW1721" s="11" t="s">
        <v>37</v>
      </c>
      <c r="AX1721" s="11" t="s">
        <v>74</v>
      </c>
      <c r="AY1721" s="191" t="s">
        <v>285</v>
      </c>
    </row>
    <row r="1722" spans="2:65" s="13" customFormat="1">
      <c r="B1722" s="206"/>
      <c r="D1722" s="215" t="s">
        <v>292</v>
      </c>
      <c r="E1722" s="219" t="s">
        <v>5</v>
      </c>
      <c r="F1722" s="220" t="s">
        <v>310</v>
      </c>
      <c r="H1722" s="221">
        <v>62</v>
      </c>
      <c r="I1722" s="210"/>
      <c r="K1722" s="400"/>
      <c r="L1722" s="206"/>
      <c r="M1722" s="211"/>
      <c r="N1722" s="212"/>
      <c r="O1722" s="212"/>
      <c r="P1722" s="212"/>
      <c r="Q1722" s="212"/>
      <c r="R1722" s="212"/>
      <c r="S1722" s="212"/>
      <c r="T1722" s="213"/>
      <c r="AT1722" s="214" t="s">
        <v>292</v>
      </c>
      <c r="AU1722" s="214" t="s">
        <v>84</v>
      </c>
      <c r="AV1722" s="13" t="s">
        <v>291</v>
      </c>
      <c r="AW1722" s="13" t="s">
        <v>37</v>
      </c>
      <c r="AX1722" s="13" t="s">
        <v>82</v>
      </c>
      <c r="AY1722" s="214" t="s">
        <v>285</v>
      </c>
    </row>
    <row r="1723" spans="2:65" s="1" customFormat="1" ht="24">
      <c r="B1723" s="176"/>
      <c r="C1723" s="177" t="s">
        <v>4599</v>
      </c>
      <c r="D1723" s="177" t="s">
        <v>287</v>
      </c>
      <c r="E1723" s="178" t="s">
        <v>4600</v>
      </c>
      <c r="F1723" s="179" t="s">
        <v>4601</v>
      </c>
      <c r="G1723" s="180" t="s">
        <v>328</v>
      </c>
      <c r="H1723" s="181">
        <v>4</v>
      </c>
      <c r="I1723" s="182"/>
      <c r="J1723" s="183">
        <f>ROUND(I1723*H1723,2)</f>
        <v>0</v>
      </c>
      <c r="K1723" s="397" t="s">
        <v>5585</v>
      </c>
      <c r="L1723" s="42"/>
      <c r="M1723" s="184" t="s">
        <v>5</v>
      </c>
      <c r="N1723" s="185" t="s">
        <v>45</v>
      </c>
      <c r="O1723" s="43"/>
      <c r="P1723" s="186">
        <f>O1723*H1723</f>
        <v>0</v>
      </c>
      <c r="Q1723" s="186">
        <v>0</v>
      </c>
      <c r="R1723" s="186">
        <f>Q1723*H1723</f>
        <v>0</v>
      </c>
      <c r="S1723" s="186">
        <v>0</v>
      </c>
      <c r="T1723" s="187">
        <f>S1723*H1723</f>
        <v>0</v>
      </c>
      <c r="AR1723" s="25" t="s">
        <v>337</v>
      </c>
      <c r="AT1723" s="25" t="s">
        <v>287</v>
      </c>
      <c r="AU1723" s="25" t="s">
        <v>84</v>
      </c>
      <c r="AY1723" s="25" t="s">
        <v>285</v>
      </c>
      <c r="BE1723" s="188">
        <f>IF(N1723="základní",J1723,0)</f>
        <v>0</v>
      </c>
      <c r="BF1723" s="188">
        <f>IF(N1723="snížená",J1723,0)</f>
        <v>0</v>
      </c>
      <c r="BG1723" s="188">
        <f>IF(N1723="zákl. přenesená",J1723,0)</f>
        <v>0</v>
      </c>
      <c r="BH1723" s="188">
        <f>IF(N1723="sníž. přenesená",J1723,0)</f>
        <v>0</v>
      </c>
      <c r="BI1723" s="188">
        <f>IF(N1723="nulová",J1723,0)</f>
        <v>0</v>
      </c>
      <c r="BJ1723" s="25" t="s">
        <v>82</v>
      </c>
      <c r="BK1723" s="188">
        <f>ROUND(I1723*H1723,2)</f>
        <v>0</v>
      </c>
      <c r="BL1723" s="25" t="s">
        <v>337</v>
      </c>
      <c r="BM1723" s="25" t="s">
        <v>2244</v>
      </c>
    </row>
    <row r="1724" spans="2:65" s="1" customFormat="1" ht="24">
      <c r="B1724" s="176"/>
      <c r="C1724" s="177" t="s">
        <v>4602</v>
      </c>
      <c r="D1724" s="177" t="s">
        <v>287</v>
      </c>
      <c r="E1724" s="178" t="s">
        <v>4603</v>
      </c>
      <c r="F1724" s="179" t="s">
        <v>4604</v>
      </c>
      <c r="G1724" s="180" t="s">
        <v>328</v>
      </c>
      <c r="H1724" s="181">
        <v>594.5</v>
      </c>
      <c r="I1724" s="182"/>
      <c r="J1724" s="183">
        <f>ROUND(I1724*H1724,2)</f>
        <v>0</v>
      </c>
      <c r="K1724" s="411" t="s">
        <v>5585</v>
      </c>
      <c r="L1724" s="42"/>
      <c r="M1724" s="184" t="s">
        <v>5</v>
      </c>
      <c r="N1724" s="185" t="s">
        <v>45</v>
      </c>
      <c r="O1724" s="43"/>
      <c r="P1724" s="186">
        <f>O1724*H1724</f>
        <v>0</v>
      </c>
      <c r="Q1724" s="186">
        <v>0</v>
      </c>
      <c r="R1724" s="186">
        <f>Q1724*H1724</f>
        <v>0</v>
      </c>
      <c r="S1724" s="186">
        <v>0</v>
      </c>
      <c r="T1724" s="187">
        <f>S1724*H1724</f>
        <v>0</v>
      </c>
      <c r="AR1724" s="25" t="s">
        <v>337</v>
      </c>
      <c r="AT1724" s="25" t="s">
        <v>287</v>
      </c>
      <c r="AU1724" s="25" t="s">
        <v>84</v>
      </c>
      <c r="AY1724" s="25" t="s">
        <v>285</v>
      </c>
      <c r="BE1724" s="188">
        <f>IF(N1724="základní",J1724,0)</f>
        <v>0</v>
      </c>
      <c r="BF1724" s="188">
        <f>IF(N1724="snížená",J1724,0)</f>
        <v>0</v>
      </c>
      <c r="BG1724" s="188">
        <f>IF(N1724="zákl. přenesená",J1724,0)</f>
        <v>0</v>
      </c>
      <c r="BH1724" s="188">
        <f>IF(N1724="sníž. přenesená",J1724,0)</f>
        <v>0</v>
      </c>
      <c r="BI1724" s="188">
        <f>IF(N1724="nulová",J1724,0)</f>
        <v>0</v>
      </c>
      <c r="BJ1724" s="25" t="s">
        <v>82</v>
      </c>
      <c r="BK1724" s="188">
        <f>ROUND(I1724*H1724,2)</f>
        <v>0</v>
      </c>
      <c r="BL1724" s="25" t="s">
        <v>337</v>
      </c>
      <c r="BM1724" s="25" t="s">
        <v>2253</v>
      </c>
    </row>
    <row r="1725" spans="2:65" s="11" customFormat="1">
      <c r="B1725" s="189"/>
      <c r="D1725" s="190" t="s">
        <v>292</v>
      </c>
      <c r="E1725" s="191" t="s">
        <v>5</v>
      </c>
      <c r="F1725" s="192" t="s">
        <v>4605</v>
      </c>
      <c r="H1725" s="193">
        <v>194.5</v>
      </c>
      <c r="I1725" s="194"/>
      <c r="K1725" s="398"/>
      <c r="L1725" s="189"/>
      <c r="M1725" s="195"/>
      <c r="N1725" s="196"/>
      <c r="O1725" s="196"/>
      <c r="P1725" s="196"/>
      <c r="Q1725" s="196"/>
      <c r="R1725" s="196"/>
      <c r="S1725" s="196"/>
      <c r="T1725" s="197"/>
      <c r="AT1725" s="191" t="s">
        <v>292</v>
      </c>
      <c r="AU1725" s="191" t="s">
        <v>84</v>
      </c>
      <c r="AV1725" s="11" t="s">
        <v>84</v>
      </c>
      <c r="AW1725" s="11" t="s">
        <v>37</v>
      </c>
      <c r="AX1725" s="11" t="s">
        <v>74</v>
      </c>
      <c r="AY1725" s="191" t="s">
        <v>285</v>
      </c>
    </row>
    <row r="1726" spans="2:65" s="11" customFormat="1">
      <c r="B1726" s="189"/>
      <c r="D1726" s="190" t="s">
        <v>292</v>
      </c>
      <c r="E1726" s="191" t="s">
        <v>5</v>
      </c>
      <c r="F1726" s="192" t="s">
        <v>4606</v>
      </c>
      <c r="H1726" s="193">
        <v>400</v>
      </c>
      <c r="I1726" s="194"/>
      <c r="K1726" s="398"/>
      <c r="L1726" s="189"/>
      <c r="M1726" s="195"/>
      <c r="N1726" s="196"/>
      <c r="O1726" s="196"/>
      <c r="P1726" s="196"/>
      <c r="Q1726" s="196"/>
      <c r="R1726" s="196"/>
      <c r="S1726" s="196"/>
      <c r="T1726" s="197"/>
      <c r="AT1726" s="191" t="s">
        <v>292</v>
      </c>
      <c r="AU1726" s="191" t="s">
        <v>84</v>
      </c>
      <c r="AV1726" s="11" t="s">
        <v>84</v>
      </c>
      <c r="AW1726" s="11" t="s">
        <v>37</v>
      </c>
      <c r="AX1726" s="11" t="s">
        <v>74</v>
      </c>
      <c r="AY1726" s="191" t="s">
        <v>285</v>
      </c>
    </row>
    <row r="1727" spans="2:65" s="13" customFormat="1">
      <c r="B1727" s="206"/>
      <c r="D1727" s="215" t="s">
        <v>292</v>
      </c>
      <c r="E1727" s="219" t="s">
        <v>5</v>
      </c>
      <c r="F1727" s="220" t="s">
        <v>310</v>
      </c>
      <c r="H1727" s="221">
        <v>594.5</v>
      </c>
      <c r="I1727" s="210"/>
      <c r="K1727" s="400"/>
      <c r="L1727" s="206"/>
      <c r="M1727" s="211"/>
      <c r="N1727" s="212"/>
      <c r="O1727" s="212"/>
      <c r="P1727" s="212"/>
      <c r="Q1727" s="212"/>
      <c r="R1727" s="212"/>
      <c r="S1727" s="212"/>
      <c r="T1727" s="213"/>
      <c r="AT1727" s="214" t="s">
        <v>292</v>
      </c>
      <c r="AU1727" s="214" t="s">
        <v>84</v>
      </c>
      <c r="AV1727" s="13" t="s">
        <v>291</v>
      </c>
      <c r="AW1727" s="13" t="s">
        <v>37</v>
      </c>
      <c r="AX1727" s="13" t="s">
        <v>82</v>
      </c>
      <c r="AY1727" s="214" t="s">
        <v>285</v>
      </c>
    </row>
    <row r="1728" spans="2:65" s="1" customFormat="1" ht="24">
      <c r="B1728" s="176"/>
      <c r="C1728" s="177" t="s">
        <v>4607</v>
      </c>
      <c r="D1728" s="177" t="s">
        <v>287</v>
      </c>
      <c r="E1728" s="178" t="s">
        <v>4608</v>
      </c>
      <c r="F1728" s="179" t="s">
        <v>4609</v>
      </c>
      <c r="G1728" s="180" t="s">
        <v>328</v>
      </c>
      <c r="H1728" s="181">
        <v>2157</v>
      </c>
      <c r="I1728" s="182"/>
      <c r="J1728" s="183">
        <f>ROUND(I1728*H1728,2)</f>
        <v>0</v>
      </c>
      <c r="K1728" s="411" t="s">
        <v>5585</v>
      </c>
      <c r="L1728" s="42"/>
      <c r="M1728" s="184" t="s">
        <v>5</v>
      </c>
      <c r="N1728" s="185" t="s">
        <v>45</v>
      </c>
      <c r="O1728" s="43"/>
      <c r="P1728" s="186">
        <f>O1728*H1728</f>
        <v>0</v>
      </c>
      <c r="Q1728" s="186">
        <v>0</v>
      </c>
      <c r="R1728" s="186">
        <f>Q1728*H1728</f>
        <v>0</v>
      </c>
      <c r="S1728" s="186">
        <v>0</v>
      </c>
      <c r="T1728" s="187">
        <f>S1728*H1728</f>
        <v>0</v>
      </c>
      <c r="AR1728" s="25" t="s">
        <v>337</v>
      </c>
      <c r="AT1728" s="25" t="s">
        <v>287</v>
      </c>
      <c r="AU1728" s="25" t="s">
        <v>84</v>
      </c>
      <c r="AY1728" s="25" t="s">
        <v>285</v>
      </c>
      <c r="BE1728" s="188">
        <f>IF(N1728="základní",J1728,0)</f>
        <v>0</v>
      </c>
      <c r="BF1728" s="188">
        <f>IF(N1728="snížená",J1728,0)</f>
        <v>0</v>
      </c>
      <c r="BG1728" s="188">
        <f>IF(N1728="zákl. přenesená",J1728,0)</f>
        <v>0</v>
      </c>
      <c r="BH1728" s="188">
        <f>IF(N1728="sníž. přenesená",J1728,0)</f>
        <v>0</v>
      </c>
      <c r="BI1728" s="188">
        <f>IF(N1728="nulová",J1728,0)</f>
        <v>0</v>
      </c>
      <c r="BJ1728" s="25" t="s">
        <v>82</v>
      </c>
      <c r="BK1728" s="188">
        <f>ROUND(I1728*H1728,2)</f>
        <v>0</v>
      </c>
      <c r="BL1728" s="25" t="s">
        <v>337</v>
      </c>
      <c r="BM1728" s="25" t="s">
        <v>2261</v>
      </c>
    </row>
    <row r="1729" spans="2:65" s="11" customFormat="1">
      <c r="B1729" s="189"/>
      <c r="D1729" s="190" t="s">
        <v>292</v>
      </c>
      <c r="E1729" s="191" t="s">
        <v>5</v>
      </c>
      <c r="F1729" s="192" t="s">
        <v>4610</v>
      </c>
      <c r="H1729" s="193">
        <v>1608</v>
      </c>
      <c r="I1729" s="194"/>
      <c r="K1729" s="398"/>
      <c r="L1729" s="189"/>
      <c r="M1729" s="195"/>
      <c r="N1729" s="196"/>
      <c r="O1729" s="196"/>
      <c r="P1729" s="196"/>
      <c r="Q1729" s="196"/>
      <c r="R1729" s="196"/>
      <c r="S1729" s="196"/>
      <c r="T1729" s="197"/>
      <c r="AT1729" s="191" t="s">
        <v>292</v>
      </c>
      <c r="AU1729" s="191" t="s">
        <v>84</v>
      </c>
      <c r="AV1729" s="11" t="s">
        <v>84</v>
      </c>
      <c r="AW1729" s="11" t="s">
        <v>37</v>
      </c>
      <c r="AX1729" s="11" t="s">
        <v>74</v>
      </c>
      <c r="AY1729" s="191" t="s">
        <v>285</v>
      </c>
    </row>
    <row r="1730" spans="2:65" s="11" customFormat="1">
      <c r="B1730" s="189"/>
      <c r="D1730" s="190" t="s">
        <v>292</v>
      </c>
      <c r="E1730" s="191" t="s">
        <v>5</v>
      </c>
      <c r="F1730" s="192" t="s">
        <v>4611</v>
      </c>
      <c r="H1730" s="193">
        <v>549</v>
      </c>
      <c r="I1730" s="194"/>
      <c r="K1730" s="398"/>
      <c r="L1730" s="189"/>
      <c r="M1730" s="195"/>
      <c r="N1730" s="196"/>
      <c r="O1730" s="196"/>
      <c r="P1730" s="196"/>
      <c r="Q1730" s="196"/>
      <c r="R1730" s="196"/>
      <c r="S1730" s="196"/>
      <c r="T1730" s="197"/>
      <c r="AT1730" s="191" t="s">
        <v>292</v>
      </c>
      <c r="AU1730" s="191" t="s">
        <v>84</v>
      </c>
      <c r="AV1730" s="11" t="s">
        <v>84</v>
      </c>
      <c r="AW1730" s="11" t="s">
        <v>37</v>
      </c>
      <c r="AX1730" s="11" t="s">
        <v>74</v>
      </c>
      <c r="AY1730" s="191" t="s">
        <v>285</v>
      </c>
    </row>
    <row r="1731" spans="2:65" s="13" customFormat="1">
      <c r="B1731" s="206"/>
      <c r="D1731" s="215" t="s">
        <v>292</v>
      </c>
      <c r="E1731" s="219" t="s">
        <v>5</v>
      </c>
      <c r="F1731" s="220" t="s">
        <v>310</v>
      </c>
      <c r="H1731" s="221">
        <v>2157</v>
      </c>
      <c r="I1731" s="210"/>
      <c r="K1731" s="400"/>
      <c r="L1731" s="206"/>
      <c r="M1731" s="211"/>
      <c r="N1731" s="212"/>
      <c r="O1731" s="212"/>
      <c r="P1731" s="212"/>
      <c r="Q1731" s="212"/>
      <c r="R1731" s="212"/>
      <c r="S1731" s="212"/>
      <c r="T1731" s="213"/>
      <c r="AT1731" s="214" t="s">
        <v>292</v>
      </c>
      <c r="AU1731" s="214" t="s">
        <v>84</v>
      </c>
      <c r="AV1731" s="13" t="s">
        <v>291</v>
      </c>
      <c r="AW1731" s="13" t="s">
        <v>37</v>
      </c>
      <c r="AX1731" s="13" t="s">
        <v>82</v>
      </c>
      <c r="AY1731" s="214" t="s">
        <v>285</v>
      </c>
    </row>
    <row r="1732" spans="2:65" s="1" customFormat="1">
      <c r="B1732" s="176"/>
      <c r="C1732" s="177" t="s">
        <v>4612</v>
      </c>
      <c r="D1732" s="177" t="s">
        <v>287</v>
      </c>
      <c r="E1732" s="178" t="s">
        <v>4613</v>
      </c>
      <c r="F1732" s="179" t="s">
        <v>4614</v>
      </c>
      <c r="G1732" s="180" t="s">
        <v>328</v>
      </c>
      <c r="H1732" s="181">
        <v>532.85500000000002</v>
      </c>
      <c r="I1732" s="182"/>
      <c r="J1732" s="183">
        <f>ROUND(I1732*H1732,2)</f>
        <v>0</v>
      </c>
      <c r="K1732" s="411" t="s">
        <v>5584</v>
      </c>
      <c r="L1732" s="42"/>
      <c r="M1732" s="184" t="s">
        <v>5</v>
      </c>
      <c r="N1732" s="185" t="s">
        <v>45</v>
      </c>
      <c r="O1732" s="43"/>
      <c r="P1732" s="186">
        <f>O1732*H1732</f>
        <v>0</v>
      </c>
      <c r="Q1732" s="186">
        <v>0</v>
      </c>
      <c r="R1732" s="186">
        <f>Q1732*H1732</f>
        <v>0</v>
      </c>
      <c r="S1732" s="186">
        <v>0</v>
      </c>
      <c r="T1732" s="187">
        <f>S1732*H1732</f>
        <v>0</v>
      </c>
      <c r="AR1732" s="25" t="s">
        <v>337</v>
      </c>
      <c r="AT1732" s="25" t="s">
        <v>287</v>
      </c>
      <c r="AU1732" s="25" t="s">
        <v>84</v>
      </c>
      <c r="AY1732" s="25" t="s">
        <v>285</v>
      </c>
      <c r="BE1732" s="188">
        <f>IF(N1732="základní",J1732,0)</f>
        <v>0</v>
      </c>
      <c r="BF1732" s="188">
        <f>IF(N1732="snížená",J1732,0)</f>
        <v>0</v>
      </c>
      <c r="BG1732" s="188">
        <f>IF(N1732="zákl. přenesená",J1732,0)</f>
        <v>0</v>
      </c>
      <c r="BH1732" s="188">
        <f>IF(N1732="sníž. přenesená",J1732,0)</f>
        <v>0</v>
      </c>
      <c r="BI1732" s="188">
        <f>IF(N1732="nulová",J1732,0)</f>
        <v>0</v>
      </c>
      <c r="BJ1732" s="25" t="s">
        <v>82</v>
      </c>
      <c r="BK1732" s="188">
        <f>ROUND(I1732*H1732,2)</f>
        <v>0</v>
      </c>
      <c r="BL1732" s="25" t="s">
        <v>337</v>
      </c>
      <c r="BM1732" s="25" t="s">
        <v>2270</v>
      </c>
    </row>
    <row r="1733" spans="2:65" s="11" customFormat="1">
      <c r="B1733" s="189"/>
      <c r="D1733" s="190" t="s">
        <v>292</v>
      </c>
      <c r="E1733" s="191" t="s">
        <v>5</v>
      </c>
      <c r="F1733" s="192" t="s">
        <v>4615</v>
      </c>
      <c r="H1733" s="193">
        <v>10.109</v>
      </c>
      <c r="I1733" s="194"/>
      <c r="K1733" s="398"/>
      <c r="L1733" s="189"/>
      <c r="M1733" s="195"/>
      <c r="N1733" s="196"/>
      <c r="O1733" s="196"/>
      <c r="P1733" s="196"/>
      <c r="Q1733" s="196"/>
      <c r="R1733" s="196"/>
      <c r="S1733" s="196"/>
      <c r="T1733" s="197"/>
      <c r="AT1733" s="191" t="s">
        <v>292</v>
      </c>
      <c r="AU1733" s="191" t="s">
        <v>84</v>
      </c>
      <c r="AV1733" s="11" t="s">
        <v>84</v>
      </c>
      <c r="AW1733" s="11" t="s">
        <v>37</v>
      </c>
      <c r="AX1733" s="11" t="s">
        <v>74</v>
      </c>
      <c r="AY1733" s="191" t="s">
        <v>285</v>
      </c>
    </row>
    <row r="1734" spans="2:65" s="11" customFormat="1">
      <c r="B1734" s="189"/>
      <c r="D1734" s="190" t="s">
        <v>292</v>
      </c>
      <c r="E1734" s="191" t="s">
        <v>5</v>
      </c>
      <c r="F1734" s="192" t="s">
        <v>4616</v>
      </c>
      <c r="H1734" s="193">
        <v>8.3000000000000007</v>
      </c>
      <c r="I1734" s="194"/>
      <c r="K1734" s="398"/>
      <c r="L1734" s="189"/>
      <c r="M1734" s="195"/>
      <c r="N1734" s="196"/>
      <c r="O1734" s="196"/>
      <c r="P1734" s="196"/>
      <c r="Q1734" s="196"/>
      <c r="R1734" s="196"/>
      <c r="S1734" s="196"/>
      <c r="T1734" s="197"/>
      <c r="AT1734" s="191" t="s">
        <v>292</v>
      </c>
      <c r="AU1734" s="191" t="s">
        <v>84</v>
      </c>
      <c r="AV1734" s="11" t="s">
        <v>84</v>
      </c>
      <c r="AW1734" s="11" t="s">
        <v>37</v>
      </c>
      <c r="AX1734" s="11" t="s">
        <v>74</v>
      </c>
      <c r="AY1734" s="191" t="s">
        <v>285</v>
      </c>
    </row>
    <row r="1735" spans="2:65" s="11" customFormat="1">
      <c r="B1735" s="189"/>
      <c r="D1735" s="190" t="s">
        <v>292</v>
      </c>
      <c r="E1735" s="191" t="s">
        <v>5</v>
      </c>
      <c r="F1735" s="192" t="s">
        <v>4617</v>
      </c>
      <c r="H1735" s="193">
        <v>101</v>
      </c>
      <c r="I1735" s="194"/>
      <c r="K1735" s="398"/>
      <c r="L1735" s="189"/>
      <c r="M1735" s="195"/>
      <c r="N1735" s="196"/>
      <c r="O1735" s="196"/>
      <c r="P1735" s="196"/>
      <c r="Q1735" s="196"/>
      <c r="R1735" s="196"/>
      <c r="S1735" s="196"/>
      <c r="T1735" s="197"/>
      <c r="AT1735" s="191" t="s">
        <v>292</v>
      </c>
      <c r="AU1735" s="191" t="s">
        <v>84</v>
      </c>
      <c r="AV1735" s="11" t="s">
        <v>84</v>
      </c>
      <c r="AW1735" s="11" t="s">
        <v>37</v>
      </c>
      <c r="AX1735" s="11" t="s">
        <v>74</v>
      </c>
      <c r="AY1735" s="191" t="s">
        <v>285</v>
      </c>
    </row>
    <row r="1736" spans="2:65" s="11" customFormat="1">
      <c r="B1736" s="189"/>
      <c r="D1736" s="190" t="s">
        <v>292</v>
      </c>
      <c r="E1736" s="191" t="s">
        <v>5</v>
      </c>
      <c r="F1736" s="192" t="s">
        <v>4618</v>
      </c>
      <c r="H1736" s="193">
        <v>9.9</v>
      </c>
      <c r="I1736" s="194"/>
      <c r="K1736" s="398"/>
      <c r="L1736" s="189"/>
      <c r="M1736" s="195"/>
      <c r="N1736" s="196"/>
      <c r="O1736" s="196"/>
      <c r="P1736" s="196"/>
      <c r="Q1736" s="196"/>
      <c r="R1736" s="196"/>
      <c r="S1736" s="196"/>
      <c r="T1736" s="197"/>
      <c r="AT1736" s="191" t="s">
        <v>292</v>
      </c>
      <c r="AU1736" s="191" t="s">
        <v>84</v>
      </c>
      <c r="AV1736" s="11" t="s">
        <v>84</v>
      </c>
      <c r="AW1736" s="11" t="s">
        <v>37</v>
      </c>
      <c r="AX1736" s="11" t="s">
        <v>74</v>
      </c>
      <c r="AY1736" s="191" t="s">
        <v>285</v>
      </c>
    </row>
    <row r="1737" spans="2:65" s="11" customFormat="1">
      <c r="B1737" s="189"/>
      <c r="D1737" s="190" t="s">
        <v>292</v>
      </c>
      <c r="E1737" s="191" t="s">
        <v>5</v>
      </c>
      <c r="F1737" s="192" t="s">
        <v>4619</v>
      </c>
      <c r="H1737" s="193">
        <v>14.49</v>
      </c>
      <c r="I1737" s="194"/>
      <c r="K1737" s="398"/>
      <c r="L1737" s="189"/>
      <c r="M1737" s="195"/>
      <c r="N1737" s="196"/>
      <c r="O1737" s="196"/>
      <c r="P1737" s="196"/>
      <c r="Q1737" s="196"/>
      <c r="R1737" s="196"/>
      <c r="S1737" s="196"/>
      <c r="T1737" s="197"/>
      <c r="AT1737" s="191" t="s">
        <v>292</v>
      </c>
      <c r="AU1737" s="191" t="s">
        <v>84</v>
      </c>
      <c r="AV1737" s="11" t="s">
        <v>84</v>
      </c>
      <c r="AW1737" s="11" t="s">
        <v>37</v>
      </c>
      <c r="AX1737" s="11" t="s">
        <v>74</v>
      </c>
      <c r="AY1737" s="191" t="s">
        <v>285</v>
      </c>
    </row>
    <row r="1738" spans="2:65" s="11" customFormat="1">
      <c r="B1738" s="189"/>
      <c r="D1738" s="190" t="s">
        <v>292</v>
      </c>
      <c r="E1738" s="191" t="s">
        <v>5</v>
      </c>
      <c r="F1738" s="192" t="s">
        <v>4620</v>
      </c>
      <c r="H1738" s="193">
        <v>43.055999999999997</v>
      </c>
      <c r="I1738" s="194"/>
      <c r="K1738" s="398"/>
      <c r="L1738" s="189"/>
      <c r="M1738" s="195"/>
      <c r="N1738" s="196"/>
      <c r="O1738" s="196"/>
      <c r="P1738" s="196"/>
      <c r="Q1738" s="196"/>
      <c r="R1738" s="196"/>
      <c r="S1738" s="196"/>
      <c r="T1738" s="197"/>
      <c r="AT1738" s="191" t="s">
        <v>292</v>
      </c>
      <c r="AU1738" s="191" t="s">
        <v>84</v>
      </c>
      <c r="AV1738" s="11" t="s">
        <v>84</v>
      </c>
      <c r="AW1738" s="11" t="s">
        <v>37</v>
      </c>
      <c r="AX1738" s="11" t="s">
        <v>74</v>
      </c>
      <c r="AY1738" s="191" t="s">
        <v>285</v>
      </c>
    </row>
    <row r="1739" spans="2:65" s="11" customFormat="1">
      <c r="B1739" s="189"/>
      <c r="D1739" s="190" t="s">
        <v>292</v>
      </c>
      <c r="E1739" s="191" t="s">
        <v>5</v>
      </c>
      <c r="F1739" s="192" t="s">
        <v>4621</v>
      </c>
      <c r="H1739" s="193">
        <v>96</v>
      </c>
      <c r="I1739" s="194"/>
      <c r="K1739" s="398"/>
      <c r="L1739" s="189"/>
      <c r="M1739" s="195"/>
      <c r="N1739" s="196"/>
      <c r="O1739" s="196"/>
      <c r="P1739" s="196"/>
      <c r="Q1739" s="196"/>
      <c r="R1739" s="196"/>
      <c r="S1739" s="196"/>
      <c r="T1739" s="197"/>
      <c r="AT1739" s="191" t="s">
        <v>292</v>
      </c>
      <c r="AU1739" s="191" t="s">
        <v>84</v>
      </c>
      <c r="AV1739" s="11" t="s">
        <v>84</v>
      </c>
      <c r="AW1739" s="11" t="s">
        <v>37</v>
      </c>
      <c r="AX1739" s="11" t="s">
        <v>74</v>
      </c>
      <c r="AY1739" s="191" t="s">
        <v>285</v>
      </c>
    </row>
    <row r="1740" spans="2:65" s="11" customFormat="1">
      <c r="B1740" s="189"/>
      <c r="D1740" s="190" t="s">
        <v>292</v>
      </c>
      <c r="E1740" s="191" t="s">
        <v>5</v>
      </c>
      <c r="F1740" s="192" t="s">
        <v>4622</v>
      </c>
      <c r="H1740" s="193">
        <v>126</v>
      </c>
      <c r="I1740" s="194"/>
      <c r="K1740" s="398"/>
      <c r="L1740" s="189"/>
      <c r="M1740" s="195"/>
      <c r="N1740" s="196"/>
      <c r="O1740" s="196"/>
      <c r="P1740" s="196"/>
      <c r="Q1740" s="196"/>
      <c r="R1740" s="196"/>
      <c r="S1740" s="196"/>
      <c r="T1740" s="197"/>
      <c r="AT1740" s="191" t="s">
        <v>292</v>
      </c>
      <c r="AU1740" s="191" t="s">
        <v>84</v>
      </c>
      <c r="AV1740" s="11" t="s">
        <v>84</v>
      </c>
      <c r="AW1740" s="11" t="s">
        <v>37</v>
      </c>
      <c r="AX1740" s="11" t="s">
        <v>74</v>
      </c>
      <c r="AY1740" s="191" t="s">
        <v>285</v>
      </c>
    </row>
    <row r="1741" spans="2:65" s="11" customFormat="1">
      <c r="B1741" s="189"/>
      <c r="D1741" s="190" t="s">
        <v>292</v>
      </c>
      <c r="E1741" s="191" t="s">
        <v>5</v>
      </c>
      <c r="F1741" s="192" t="s">
        <v>4623</v>
      </c>
      <c r="H1741" s="193">
        <v>124</v>
      </c>
      <c r="I1741" s="194"/>
      <c r="K1741" s="398"/>
      <c r="L1741" s="189"/>
      <c r="M1741" s="195"/>
      <c r="N1741" s="196"/>
      <c r="O1741" s="196"/>
      <c r="P1741" s="196"/>
      <c r="Q1741" s="196"/>
      <c r="R1741" s="196"/>
      <c r="S1741" s="196"/>
      <c r="T1741" s="197"/>
      <c r="AT1741" s="191" t="s">
        <v>292</v>
      </c>
      <c r="AU1741" s="191" t="s">
        <v>84</v>
      </c>
      <c r="AV1741" s="11" t="s">
        <v>84</v>
      </c>
      <c r="AW1741" s="11" t="s">
        <v>37</v>
      </c>
      <c r="AX1741" s="11" t="s">
        <v>74</v>
      </c>
      <c r="AY1741" s="191" t="s">
        <v>285</v>
      </c>
    </row>
    <row r="1742" spans="2:65" s="13" customFormat="1">
      <c r="B1742" s="206"/>
      <c r="D1742" s="215" t="s">
        <v>292</v>
      </c>
      <c r="E1742" s="219" t="s">
        <v>5</v>
      </c>
      <c r="F1742" s="220" t="s">
        <v>310</v>
      </c>
      <c r="H1742" s="221">
        <v>532.85500000000002</v>
      </c>
      <c r="I1742" s="210"/>
      <c r="K1742" s="400"/>
      <c r="L1742" s="206"/>
      <c r="M1742" s="211"/>
      <c r="N1742" s="212"/>
      <c r="O1742" s="212"/>
      <c r="P1742" s="212"/>
      <c r="Q1742" s="212"/>
      <c r="R1742" s="212"/>
      <c r="S1742" s="212"/>
      <c r="T1742" s="213"/>
      <c r="AT1742" s="214" t="s">
        <v>292</v>
      </c>
      <c r="AU1742" s="214" t="s">
        <v>84</v>
      </c>
      <c r="AV1742" s="13" t="s">
        <v>291</v>
      </c>
      <c r="AW1742" s="13" t="s">
        <v>37</v>
      </c>
      <c r="AX1742" s="13" t="s">
        <v>82</v>
      </c>
      <c r="AY1742" s="214" t="s">
        <v>285</v>
      </c>
    </row>
    <row r="1743" spans="2:65" s="1" customFormat="1">
      <c r="B1743" s="176"/>
      <c r="C1743" s="177" t="s">
        <v>4624</v>
      </c>
      <c r="D1743" s="177" t="s">
        <v>287</v>
      </c>
      <c r="E1743" s="178" t="s">
        <v>4625</v>
      </c>
      <c r="F1743" s="179" t="s">
        <v>4626</v>
      </c>
      <c r="G1743" s="180" t="s">
        <v>328</v>
      </c>
      <c r="H1743" s="181">
        <v>474</v>
      </c>
      <c r="I1743" s="182"/>
      <c r="J1743" s="183">
        <f>ROUND(I1743*H1743,2)</f>
        <v>0</v>
      </c>
      <c r="K1743" s="411" t="s">
        <v>5584</v>
      </c>
      <c r="L1743" s="42"/>
      <c r="M1743" s="184" t="s">
        <v>5</v>
      </c>
      <c r="N1743" s="185" t="s">
        <v>45</v>
      </c>
      <c r="O1743" s="43"/>
      <c r="P1743" s="186">
        <f>O1743*H1743</f>
        <v>0</v>
      </c>
      <c r="Q1743" s="186">
        <v>0</v>
      </c>
      <c r="R1743" s="186">
        <f>Q1743*H1743</f>
        <v>0</v>
      </c>
      <c r="S1743" s="186">
        <v>0</v>
      </c>
      <c r="T1743" s="187">
        <f>S1743*H1743</f>
        <v>0</v>
      </c>
      <c r="AR1743" s="25" t="s">
        <v>337</v>
      </c>
      <c r="AT1743" s="25" t="s">
        <v>287</v>
      </c>
      <c r="AU1743" s="25" t="s">
        <v>84</v>
      </c>
      <c r="AY1743" s="25" t="s">
        <v>285</v>
      </c>
      <c r="BE1743" s="188">
        <f>IF(N1743="základní",J1743,0)</f>
        <v>0</v>
      </c>
      <c r="BF1743" s="188">
        <f>IF(N1743="snížená",J1743,0)</f>
        <v>0</v>
      </c>
      <c r="BG1743" s="188">
        <f>IF(N1743="zákl. přenesená",J1743,0)</f>
        <v>0</v>
      </c>
      <c r="BH1743" s="188">
        <f>IF(N1743="sníž. přenesená",J1743,0)</f>
        <v>0</v>
      </c>
      <c r="BI1743" s="188">
        <f>IF(N1743="nulová",J1743,0)</f>
        <v>0</v>
      </c>
      <c r="BJ1743" s="25" t="s">
        <v>82</v>
      </c>
      <c r="BK1743" s="188">
        <f>ROUND(I1743*H1743,2)</f>
        <v>0</v>
      </c>
      <c r="BL1743" s="25" t="s">
        <v>337</v>
      </c>
      <c r="BM1743" s="25" t="s">
        <v>2286</v>
      </c>
    </row>
    <row r="1744" spans="2:65" s="1" customFormat="1">
      <c r="B1744" s="176"/>
      <c r="C1744" s="177" t="s">
        <v>4627</v>
      </c>
      <c r="D1744" s="177" t="s">
        <v>287</v>
      </c>
      <c r="E1744" s="178" t="s">
        <v>4628</v>
      </c>
      <c r="F1744" s="179" t="s">
        <v>4629</v>
      </c>
      <c r="G1744" s="180" t="s">
        <v>328</v>
      </c>
      <c r="H1744" s="181">
        <v>100.38</v>
      </c>
      <c r="I1744" s="182"/>
      <c r="J1744" s="183">
        <f>ROUND(I1744*H1744,2)</f>
        <v>0</v>
      </c>
      <c r="K1744" s="411" t="s">
        <v>5584</v>
      </c>
      <c r="L1744" s="42"/>
      <c r="M1744" s="184" t="s">
        <v>5</v>
      </c>
      <c r="N1744" s="185" t="s">
        <v>45</v>
      </c>
      <c r="O1744" s="43"/>
      <c r="P1744" s="186">
        <f>O1744*H1744</f>
        <v>0</v>
      </c>
      <c r="Q1744" s="186">
        <v>0</v>
      </c>
      <c r="R1744" s="186">
        <f>Q1744*H1744</f>
        <v>0</v>
      </c>
      <c r="S1744" s="186">
        <v>0</v>
      </c>
      <c r="T1744" s="187">
        <f>S1744*H1744</f>
        <v>0</v>
      </c>
      <c r="AR1744" s="25" t="s">
        <v>337</v>
      </c>
      <c r="AT1744" s="25" t="s">
        <v>287</v>
      </c>
      <c r="AU1744" s="25" t="s">
        <v>84</v>
      </c>
      <c r="AY1744" s="25" t="s">
        <v>285</v>
      </c>
      <c r="BE1744" s="188">
        <f>IF(N1744="základní",J1744,0)</f>
        <v>0</v>
      </c>
      <c r="BF1744" s="188">
        <f>IF(N1744="snížená",J1744,0)</f>
        <v>0</v>
      </c>
      <c r="BG1744" s="188">
        <f>IF(N1744="zákl. přenesená",J1744,0)</f>
        <v>0</v>
      </c>
      <c r="BH1744" s="188">
        <f>IF(N1744="sníž. přenesená",J1744,0)</f>
        <v>0</v>
      </c>
      <c r="BI1744" s="188">
        <f>IF(N1744="nulová",J1744,0)</f>
        <v>0</v>
      </c>
      <c r="BJ1744" s="25" t="s">
        <v>82</v>
      </c>
      <c r="BK1744" s="188">
        <f>ROUND(I1744*H1744,2)</f>
        <v>0</v>
      </c>
      <c r="BL1744" s="25" t="s">
        <v>337</v>
      </c>
      <c r="BM1744" s="25" t="s">
        <v>2278</v>
      </c>
    </row>
    <row r="1745" spans="2:65" s="11" customFormat="1">
      <c r="B1745" s="189"/>
      <c r="D1745" s="190" t="s">
        <v>292</v>
      </c>
      <c r="E1745" s="191" t="s">
        <v>5</v>
      </c>
      <c r="F1745" s="192" t="s">
        <v>4630</v>
      </c>
      <c r="H1745" s="193">
        <v>6.78</v>
      </c>
      <c r="I1745" s="194"/>
      <c r="K1745" s="398"/>
      <c r="L1745" s="189"/>
      <c r="M1745" s="195"/>
      <c r="N1745" s="196"/>
      <c r="O1745" s="196"/>
      <c r="P1745" s="196"/>
      <c r="Q1745" s="196"/>
      <c r="R1745" s="196"/>
      <c r="S1745" s="196"/>
      <c r="T1745" s="197"/>
      <c r="AT1745" s="191" t="s">
        <v>292</v>
      </c>
      <c r="AU1745" s="191" t="s">
        <v>84</v>
      </c>
      <c r="AV1745" s="11" t="s">
        <v>84</v>
      </c>
      <c r="AW1745" s="11" t="s">
        <v>37</v>
      </c>
      <c r="AX1745" s="11" t="s">
        <v>74</v>
      </c>
      <c r="AY1745" s="191" t="s">
        <v>285</v>
      </c>
    </row>
    <row r="1746" spans="2:65" s="11" customFormat="1">
      <c r="B1746" s="189"/>
      <c r="D1746" s="190" t="s">
        <v>292</v>
      </c>
      <c r="E1746" s="191" t="s">
        <v>5</v>
      </c>
      <c r="F1746" s="192" t="s">
        <v>4631</v>
      </c>
      <c r="H1746" s="193">
        <v>93.6</v>
      </c>
      <c r="I1746" s="194"/>
      <c r="K1746" s="398"/>
      <c r="L1746" s="189"/>
      <c r="M1746" s="195"/>
      <c r="N1746" s="196"/>
      <c r="O1746" s="196"/>
      <c r="P1746" s="196"/>
      <c r="Q1746" s="196"/>
      <c r="R1746" s="196"/>
      <c r="S1746" s="196"/>
      <c r="T1746" s="197"/>
      <c r="AT1746" s="191" t="s">
        <v>292</v>
      </c>
      <c r="AU1746" s="191" t="s">
        <v>84</v>
      </c>
      <c r="AV1746" s="11" t="s">
        <v>84</v>
      </c>
      <c r="AW1746" s="11" t="s">
        <v>37</v>
      </c>
      <c r="AX1746" s="11" t="s">
        <v>74</v>
      </c>
      <c r="AY1746" s="191" t="s">
        <v>285</v>
      </c>
    </row>
    <row r="1747" spans="2:65" s="13" customFormat="1">
      <c r="B1747" s="206"/>
      <c r="D1747" s="215" t="s">
        <v>292</v>
      </c>
      <c r="E1747" s="219" t="s">
        <v>5</v>
      </c>
      <c r="F1747" s="220" t="s">
        <v>310</v>
      </c>
      <c r="H1747" s="221">
        <v>100.38</v>
      </c>
      <c r="I1747" s="210"/>
      <c r="K1747" s="400"/>
      <c r="L1747" s="206"/>
      <c r="M1747" s="211"/>
      <c r="N1747" s="212"/>
      <c r="O1747" s="212"/>
      <c r="P1747" s="212"/>
      <c r="Q1747" s="212"/>
      <c r="R1747" s="212"/>
      <c r="S1747" s="212"/>
      <c r="T1747" s="213"/>
      <c r="AT1747" s="214" t="s">
        <v>292</v>
      </c>
      <c r="AU1747" s="214" t="s">
        <v>84</v>
      </c>
      <c r="AV1747" s="13" t="s">
        <v>291</v>
      </c>
      <c r="AW1747" s="13" t="s">
        <v>37</v>
      </c>
      <c r="AX1747" s="13" t="s">
        <v>82</v>
      </c>
      <c r="AY1747" s="214" t="s">
        <v>285</v>
      </c>
    </row>
    <row r="1748" spans="2:65" s="1" customFormat="1" ht="24">
      <c r="B1748" s="176"/>
      <c r="C1748" s="177" t="s">
        <v>4632</v>
      </c>
      <c r="D1748" s="177" t="s">
        <v>287</v>
      </c>
      <c r="E1748" s="178" t="s">
        <v>4633</v>
      </c>
      <c r="F1748" s="179" t="s">
        <v>4634</v>
      </c>
      <c r="G1748" s="180" t="s">
        <v>494</v>
      </c>
      <c r="H1748" s="181">
        <v>1</v>
      </c>
      <c r="I1748" s="182"/>
      <c r="J1748" s="183">
        <f>ROUND(I1748*H1748,2)</f>
        <v>0</v>
      </c>
      <c r="K1748" s="411" t="s">
        <v>5584</v>
      </c>
      <c r="L1748" s="42"/>
      <c r="M1748" s="184" t="s">
        <v>5</v>
      </c>
      <c r="N1748" s="185" t="s">
        <v>45</v>
      </c>
      <c r="O1748" s="43"/>
      <c r="P1748" s="186">
        <f>O1748*H1748</f>
        <v>0</v>
      </c>
      <c r="Q1748" s="186">
        <v>0</v>
      </c>
      <c r="R1748" s="186">
        <f>Q1748*H1748</f>
        <v>0</v>
      </c>
      <c r="S1748" s="186">
        <v>0</v>
      </c>
      <c r="T1748" s="187">
        <f>S1748*H1748</f>
        <v>0</v>
      </c>
      <c r="AR1748" s="25" t="s">
        <v>337</v>
      </c>
      <c r="AT1748" s="25" t="s">
        <v>287</v>
      </c>
      <c r="AU1748" s="25" t="s">
        <v>84</v>
      </c>
      <c r="AY1748" s="25" t="s">
        <v>285</v>
      </c>
      <c r="BE1748" s="188">
        <f>IF(N1748="základní",J1748,0)</f>
        <v>0</v>
      </c>
      <c r="BF1748" s="188">
        <f>IF(N1748="snížená",J1748,0)</f>
        <v>0</v>
      </c>
      <c r="BG1748" s="188">
        <f>IF(N1748="zákl. přenesená",J1748,0)</f>
        <v>0</v>
      </c>
      <c r="BH1748" s="188">
        <f>IF(N1748="sníž. přenesená",J1748,0)</f>
        <v>0</v>
      </c>
      <c r="BI1748" s="188">
        <f>IF(N1748="nulová",J1748,0)</f>
        <v>0</v>
      </c>
      <c r="BJ1748" s="25" t="s">
        <v>82</v>
      </c>
      <c r="BK1748" s="188">
        <f>ROUND(I1748*H1748,2)</f>
        <v>0</v>
      </c>
      <c r="BL1748" s="25" t="s">
        <v>337</v>
      </c>
      <c r="BM1748" s="25" t="s">
        <v>2294</v>
      </c>
    </row>
    <row r="1749" spans="2:65" s="10" customFormat="1" ht="14.4">
      <c r="B1749" s="162"/>
      <c r="D1749" s="173" t="s">
        <v>73</v>
      </c>
      <c r="E1749" s="174" t="s">
        <v>3604</v>
      </c>
      <c r="F1749" s="174" t="s">
        <v>4635</v>
      </c>
      <c r="I1749" s="165"/>
      <c r="J1749" s="175">
        <f>BK1749</f>
        <v>0</v>
      </c>
      <c r="K1749" s="401"/>
      <c r="L1749" s="162"/>
      <c r="M1749" s="167"/>
      <c r="N1749" s="168"/>
      <c r="O1749" s="168"/>
      <c r="P1749" s="169">
        <f>SUM(P1750:P1751)</f>
        <v>0</v>
      </c>
      <c r="Q1749" s="168"/>
      <c r="R1749" s="169">
        <f>SUM(R1750:R1751)</f>
        <v>0</v>
      </c>
      <c r="S1749" s="168"/>
      <c r="T1749" s="170">
        <f>SUM(T1750:T1751)</f>
        <v>0</v>
      </c>
      <c r="AR1749" s="163" t="s">
        <v>84</v>
      </c>
      <c r="AT1749" s="171" t="s">
        <v>73</v>
      </c>
      <c r="AU1749" s="171" t="s">
        <v>82</v>
      </c>
      <c r="AY1749" s="163" t="s">
        <v>285</v>
      </c>
      <c r="BK1749" s="172">
        <f>SUM(BK1750:BK1751)</f>
        <v>0</v>
      </c>
    </row>
    <row r="1750" spans="2:65" s="1" customFormat="1" ht="24">
      <c r="B1750" s="176"/>
      <c r="C1750" s="177" t="s">
        <v>4636</v>
      </c>
      <c r="D1750" s="177" t="s">
        <v>287</v>
      </c>
      <c r="E1750" s="178" t="s">
        <v>4637</v>
      </c>
      <c r="F1750" s="179" t="s">
        <v>4638</v>
      </c>
      <c r="G1750" s="180" t="s">
        <v>328</v>
      </c>
      <c r="H1750" s="181">
        <v>1608</v>
      </c>
      <c r="I1750" s="182"/>
      <c r="J1750" s="183">
        <f>ROUND(I1750*H1750,2)</f>
        <v>0</v>
      </c>
      <c r="K1750" s="411" t="s">
        <v>5585</v>
      </c>
      <c r="L1750" s="42"/>
      <c r="M1750" s="184" t="s">
        <v>5</v>
      </c>
      <c r="N1750" s="185" t="s">
        <v>45</v>
      </c>
      <c r="O1750" s="43"/>
      <c r="P1750" s="186">
        <f>O1750*H1750</f>
        <v>0</v>
      </c>
      <c r="Q1750" s="186">
        <v>0</v>
      </c>
      <c r="R1750" s="186">
        <f>Q1750*H1750</f>
        <v>0</v>
      </c>
      <c r="S1750" s="186">
        <v>0</v>
      </c>
      <c r="T1750" s="187">
        <f>S1750*H1750</f>
        <v>0</v>
      </c>
      <c r="AR1750" s="25" t="s">
        <v>337</v>
      </c>
      <c r="AT1750" s="25" t="s">
        <v>287</v>
      </c>
      <c r="AU1750" s="25" t="s">
        <v>84</v>
      </c>
      <c r="AY1750" s="25" t="s">
        <v>285</v>
      </c>
      <c r="BE1750" s="188">
        <f>IF(N1750="základní",J1750,0)</f>
        <v>0</v>
      </c>
      <c r="BF1750" s="188">
        <f>IF(N1750="snížená",J1750,0)</f>
        <v>0</v>
      </c>
      <c r="BG1750" s="188">
        <f>IF(N1750="zákl. přenesená",J1750,0)</f>
        <v>0</v>
      </c>
      <c r="BH1750" s="188">
        <f>IF(N1750="sníž. přenesená",J1750,0)</f>
        <v>0</v>
      </c>
      <c r="BI1750" s="188">
        <f>IF(N1750="nulová",J1750,0)</f>
        <v>0</v>
      </c>
      <c r="BJ1750" s="25" t="s">
        <v>82</v>
      </c>
      <c r="BK1750" s="188">
        <f>ROUND(I1750*H1750,2)</f>
        <v>0</v>
      </c>
      <c r="BL1750" s="25" t="s">
        <v>337</v>
      </c>
      <c r="BM1750" s="25" t="s">
        <v>2302</v>
      </c>
    </row>
    <row r="1751" spans="2:65" s="1" customFormat="1" ht="24">
      <c r="B1751" s="176"/>
      <c r="C1751" s="177" t="s">
        <v>4639</v>
      </c>
      <c r="D1751" s="177" t="s">
        <v>287</v>
      </c>
      <c r="E1751" s="178" t="s">
        <v>4640</v>
      </c>
      <c r="F1751" s="179" t="s">
        <v>4641</v>
      </c>
      <c r="G1751" s="180" t="s">
        <v>328</v>
      </c>
      <c r="H1751" s="181">
        <v>1608</v>
      </c>
      <c r="I1751" s="182"/>
      <c r="J1751" s="183">
        <f>ROUND(I1751*H1751,2)</f>
        <v>0</v>
      </c>
      <c r="K1751" s="411" t="s">
        <v>5585</v>
      </c>
      <c r="L1751" s="42"/>
      <c r="M1751" s="184" t="s">
        <v>5</v>
      </c>
      <c r="N1751" s="185" t="s">
        <v>45</v>
      </c>
      <c r="O1751" s="43"/>
      <c r="P1751" s="186">
        <f>O1751*H1751</f>
        <v>0</v>
      </c>
      <c r="Q1751" s="186">
        <v>0</v>
      </c>
      <c r="R1751" s="186">
        <f>Q1751*H1751</f>
        <v>0</v>
      </c>
      <c r="S1751" s="186">
        <v>0</v>
      </c>
      <c r="T1751" s="187">
        <f>S1751*H1751</f>
        <v>0</v>
      </c>
      <c r="AR1751" s="25" t="s">
        <v>337</v>
      </c>
      <c r="AT1751" s="25" t="s">
        <v>287</v>
      </c>
      <c r="AU1751" s="25" t="s">
        <v>84</v>
      </c>
      <c r="AY1751" s="25" t="s">
        <v>285</v>
      </c>
      <c r="BE1751" s="188">
        <f>IF(N1751="základní",J1751,0)</f>
        <v>0</v>
      </c>
      <c r="BF1751" s="188">
        <f>IF(N1751="snížená",J1751,0)</f>
        <v>0</v>
      </c>
      <c r="BG1751" s="188">
        <f>IF(N1751="zákl. přenesená",J1751,0)</f>
        <v>0</v>
      </c>
      <c r="BH1751" s="188">
        <f>IF(N1751="sníž. přenesená",J1751,0)</f>
        <v>0</v>
      </c>
      <c r="BI1751" s="188">
        <f>IF(N1751="nulová",J1751,0)</f>
        <v>0</v>
      </c>
      <c r="BJ1751" s="25" t="s">
        <v>82</v>
      </c>
      <c r="BK1751" s="188">
        <f>ROUND(I1751*H1751,2)</f>
        <v>0</v>
      </c>
      <c r="BL1751" s="25" t="s">
        <v>337</v>
      </c>
      <c r="BM1751" s="25" t="s">
        <v>2310</v>
      </c>
    </row>
    <row r="1752" spans="2:65" s="10" customFormat="1" ht="14.4">
      <c r="B1752" s="162"/>
      <c r="D1752" s="173" t="s">
        <v>73</v>
      </c>
      <c r="E1752" s="174" t="s">
        <v>3664</v>
      </c>
      <c r="F1752" s="174" t="s">
        <v>2985</v>
      </c>
      <c r="I1752" s="165"/>
      <c r="J1752" s="175">
        <f>BK1752</f>
        <v>0</v>
      </c>
      <c r="K1752" s="401"/>
      <c r="L1752" s="162"/>
      <c r="M1752" s="167"/>
      <c r="N1752" s="168"/>
      <c r="O1752" s="168"/>
      <c r="P1752" s="169">
        <f>SUM(P1753:P1757)</f>
        <v>0</v>
      </c>
      <c r="Q1752" s="168"/>
      <c r="R1752" s="169">
        <f>SUM(R1753:R1757)</f>
        <v>0</v>
      </c>
      <c r="S1752" s="168"/>
      <c r="T1752" s="170">
        <f>SUM(T1753:T1757)</f>
        <v>0</v>
      </c>
      <c r="AR1752" s="163" t="s">
        <v>82</v>
      </c>
      <c r="AT1752" s="171" t="s">
        <v>73</v>
      </c>
      <c r="AU1752" s="171" t="s">
        <v>82</v>
      </c>
      <c r="AY1752" s="163" t="s">
        <v>285</v>
      </c>
      <c r="BK1752" s="172">
        <f>SUM(BK1753:BK1757)</f>
        <v>0</v>
      </c>
    </row>
    <row r="1753" spans="2:65" s="1" customFormat="1">
      <c r="B1753" s="176"/>
      <c r="C1753" s="177" t="s">
        <v>4642</v>
      </c>
      <c r="D1753" s="177" t="s">
        <v>287</v>
      </c>
      <c r="E1753" s="178" t="s">
        <v>4643</v>
      </c>
      <c r="F1753" s="179" t="s">
        <v>4644</v>
      </c>
      <c r="G1753" s="180" t="s">
        <v>494</v>
      </c>
      <c r="H1753" s="181">
        <v>5</v>
      </c>
      <c r="I1753" s="182"/>
      <c r="J1753" s="183">
        <f>ROUND(I1753*H1753,2)</f>
        <v>0</v>
      </c>
      <c r="K1753" s="411" t="s">
        <v>5584</v>
      </c>
      <c r="L1753" s="42"/>
      <c r="M1753" s="184" t="s">
        <v>5</v>
      </c>
      <c r="N1753" s="185" t="s">
        <v>45</v>
      </c>
      <c r="O1753" s="43"/>
      <c r="P1753" s="186">
        <f>O1753*H1753</f>
        <v>0</v>
      </c>
      <c r="Q1753" s="186">
        <v>0</v>
      </c>
      <c r="R1753" s="186">
        <f>Q1753*H1753</f>
        <v>0</v>
      </c>
      <c r="S1753" s="186">
        <v>0</v>
      </c>
      <c r="T1753" s="187">
        <f>S1753*H1753</f>
        <v>0</v>
      </c>
      <c r="AR1753" s="25" t="s">
        <v>291</v>
      </c>
      <c r="AT1753" s="25" t="s">
        <v>287</v>
      </c>
      <c r="AU1753" s="25" t="s">
        <v>84</v>
      </c>
      <c r="AY1753" s="25" t="s">
        <v>285</v>
      </c>
      <c r="BE1753" s="188">
        <f>IF(N1753="základní",J1753,0)</f>
        <v>0</v>
      </c>
      <c r="BF1753" s="188">
        <f>IF(N1753="snížená",J1753,0)</f>
        <v>0</v>
      </c>
      <c r="BG1753" s="188">
        <f>IF(N1753="zákl. přenesená",J1753,0)</f>
        <v>0</v>
      </c>
      <c r="BH1753" s="188">
        <f>IF(N1753="sníž. přenesená",J1753,0)</f>
        <v>0</v>
      </c>
      <c r="BI1753" s="188">
        <f>IF(N1753="nulová",J1753,0)</f>
        <v>0</v>
      </c>
      <c r="BJ1753" s="25" t="s">
        <v>82</v>
      </c>
      <c r="BK1753" s="188">
        <f>ROUND(I1753*H1753,2)</f>
        <v>0</v>
      </c>
      <c r="BL1753" s="25" t="s">
        <v>291</v>
      </c>
      <c r="BM1753" s="25" t="s">
        <v>2318</v>
      </c>
    </row>
    <row r="1754" spans="2:65" s="1" customFormat="1">
      <c r="B1754" s="176"/>
      <c r="C1754" s="177" t="s">
        <v>4645</v>
      </c>
      <c r="D1754" s="177" t="s">
        <v>287</v>
      </c>
      <c r="E1754" s="178" t="s">
        <v>4646</v>
      </c>
      <c r="F1754" s="179" t="s">
        <v>4647</v>
      </c>
      <c r="G1754" s="180" t="s">
        <v>494</v>
      </c>
      <c r="H1754" s="181">
        <v>2</v>
      </c>
      <c r="I1754" s="182"/>
      <c r="J1754" s="183">
        <f>ROUND(I1754*H1754,2)</f>
        <v>0</v>
      </c>
      <c r="K1754" s="411" t="s">
        <v>5584</v>
      </c>
      <c r="L1754" s="42"/>
      <c r="M1754" s="184" t="s">
        <v>5</v>
      </c>
      <c r="N1754" s="185" t="s">
        <v>45</v>
      </c>
      <c r="O1754" s="43"/>
      <c r="P1754" s="186">
        <f>O1754*H1754</f>
        <v>0</v>
      </c>
      <c r="Q1754" s="186">
        <v>0</v>
      </c>
      <c r="R1754" s="186">
        <f>Q1754*H1754</f>
        <v>0</v>
      </c>
      <c r="S1754" s="186">
        <v>0</v>
      </c>
      <c r="T1754" s="187">
        <f>S1754*H1754</f>
        <v>0</v>
      </c>
      <c r="AR1754" s="25" t="s">
        <v>291</v>
      </c>
      <c r="AT1754" s="25" t="s">
        <v>287</v>
      </c>
      <c r="AU1754" s="25" t="s">
        <v>84</v>
      </c>
      <c r="AY1754" s="25" t="s">
        <v>285</v>
      </c>
      <c r="BE1754" s="188">
        <f>IF(N1754="základní",J1754,0)</f>
        <v>0</v>
      </c>
      <c r="BF1754" s="188">
        <f>IF(N1754="snížená",J1754,0)</f>
        <v>0</v>
      </c>
      <c r="BG1754" s="188">
        <f>IF(N1754="zákl. přenesená",J1754,0)</f>
        <v>0</v>
      </c>
      <c r="BH1754" s="188">
        <f>IF(N1754="sníž. přenesená",J1754,0)</f>
        <v>0</v>
      </c>
      <c r="BI1754" s="188">
        <f>IF(N1754="nulová",J1754,0)</f>
        <v>0</v>
      </c>
      <c r="BJ1754" s="25" t="s">
        <v>82</v>
      </c>
      <c r="BK1754" s="188">
        <f>ROUND(I1754*H1754,2)</f>
        <v>0</v>
      </c>
      <c r="BL1754" s="25" t="s">
        <v>291</v>
      </c>
      <c r="BM1754" s="25" t="s">
        <v>2326</v>
      </c>
    </row>
    <row r="1755" spans="2:65" s="1" customFormat="1">
      <c r="B1755" s="176"/>
      <c r="C1755" s="177" t="s">
        <v>4648</v>
      </c>
      <c r="D1755" s="177" t="s">
        <v>287</v>
      </c>
      <c r="E1755" s="178" t="s">
        <v>4649</v>
      </c>
      <c r="F1755" s="179" t="s">
        <v>4650</v>
      </c>
      <c r="G1755" s="180" t="s">
        <v>494</v>
      </c>
      <c r="H1755" s="181">
        <v>2</v>
      </c>
      <c r="I1755" s="182"/>
      <c r="J1755" s="183">
        <f>ROUND(I1755*H1755,2)</f>
        <v>0</v>
      </c>
      <c r="K1755" s="411" t="s">
        <v>5584</v>
      </c>
      <c r="L1755" s="42"/>
      <c r="M1755" s="184" t="s">
        <v>5</v>
      </c>
      <c r="N1755" s="185" t="s">
        <v>45</v>
      </c>
      <c r="O1755" s="43"/>
      <c r="P1755" s="186">
        <f>O1755*H1755</f>
        <v>0</v>
      </c>
      <c r="Q1755" s="186">
        <v>0</v>
      </c>
      <c r="R1755" s="186">
        <f>Q1755*H1755</f>
        <v>0</v>
      </c>
      <c r="S1755" s="186">
        <v>0</v>
      </c>
      <c r="T1755" s="187">
        <f>S1755*H1755</f>
        <v>0</v>
      </c>
      <c r="AR1755" s="25" t="s">
        <v>291</v>
      </c>
      <c r="AT1755" s="25" t="s">
        <v>287</v>
      </c>
      <c r="AU1755" s="25" t="s">
        <v>84</v>
      </c>
      <c r="AY1755" s="25" t="s">
        <v>285</v>
      </c>
      <c r="BE1755" s="188">
        <f>IF(N1755="základní",J1755,0)</f>
        <v>0</v>
      </c>
      <c r="BF1755" s="188">
        <f>IF(N1755="snížená",J1755,0)</f>
        <v>0</v>
      </c>
      <c r="BG1755" s="188">
        <f>IF(N1755="zákl. přenesená",J1755,0)</f>
        <v>0</v>
      </c>
      <c r="BH1755" s="188">
        <f>IF(N1755="sníž. přenesená",J1755,0)</f>
        <v>0</v>
      </c>
      <c r="BI1755" s="188">
        <f>IF(N1755="nulová",J1755,0)</f>
        <v>0</v>
      </c>
      <c r="BJ1755" s="25" t="s">
        <v>82</v>
      </c>
      <c r="BK1755" s="188">
        <f>ROUND(I1755*H1755,2)</f>
        <v>0</v>
      </c>
      <c r="BL1755" s="25" t="s">
        <v>291</v>
      </c>
      <c r="BM1755" s="25" t="s">
        <v>2334</v>
      </c>
    </row>
    <row r="1756" spans="2:65" s="1" customFormat="1">
      <c r="B1756" s="176"/>
      <c r="C1756" s="177" t="s">
        <v>4651</v>
      </c>
      <c r="D1756" s="177" t="s">
        <v>287</v>
      </c>
      <c r="E1756" s="178" t="s">
        <v>4652</v>
      </c>
      <c r="F1756" s="179" t="s">
        <v>4653</v>
      </c>
      <c r="G1756" s="180" t="s">
        <v>494</v>
      </c>
      <c r="H1756" s="181">
        <v>1</v>
      </c>
      <c r="I1756" s="182"/>
      <c r="J1756" s="183">
        <f>ROUND(I1756*H1756,2)</f>
        <v>0</v>
      </c>
      <c r="K1756" s="411" t="s">
        <v>5584</v>
      </c>
      <c r="L1756" s="42"/>
      <c r="M1756" s="184" t="s">
        <v>5</v>
      </c>
      <c r="N1756" s="185" t="s">
        <v>45</v>
      </c>
      <c r="O1756" s="43"/>
      <c r="P1756" s="186">
        <f>O1756*H1756</f>
        <v>0</v>
      </c>
      <c r="Q1756" s="186">
        <v>0</v>
      </c>
      <c r="R1756" s="186">
        <f>Q1756*H1756</f>
        <v>0</v>
      </c>
      <c r="S1756" s="186">
        <v>0</v>
      </c>
      <c r="T1756" s="187">
        <f>S1756*H1756</f>
        <v>0</v>
      </c>
      <c r="AR1756" s="25" t="s">
        <v>291</v>
      </c>
      <c r="AT1756" s="25" t="s">
        <v>287</v>
      </c>
      <c r="AU1756" s="25" t="s">
        <v>84</v>
      </c>
      <c r="AY1756" s="25" t="s">
        <v>285</v>
      </c>
      <c r="BE1756" s="188">
        <f>IF(N1756="základní",J1756,0)</f>
        <v>0</v>
      </c>
      <c r="BF1756" s="188">
        <f>IF(N1756="snížená",J1756,0)</f>
        <v>0</v>
      </c>
      <c r="BG1756" s="188">
        <f>IF(N1756="zákl. přenesená",J1756,0)</f>
        <v>0</v>
      </c>
      <c r="BH1756" s="188">
        <f>IF(N1756="sníž. přenesená",J1756,0)</f>
        <v>0</v>
      </c>
      <c r="BI1756" s="188">
        <f>IF(N1756="nulová",J1756,0)</f>
        <v>0</v>
      </c>
      <c r="BJ1756" s="25" t="s">
        <v>82</v>
      </c>
      <c r="BK1756" s="188">
        <f>ROUND(I1756*H1756,2)</f>
        <v>0</v>
      </c>
      <c r="BL1756" s="25" t="s">
        <v>291</v>
      </c>
      <c r="BM1756" s="25" t="s">
        <v>2350</v>
      </c>
    </row>
    <row r="1757" spans="2:65" s="1" customFormat="1">
      <c r="B1757" s="176"/>
      <c r="C1757" s="177" t="s">
        <v>4654</v>
      </c>
      <c r="D1757" s="177" t="s">
        <v>287</v>
      </c>
      <c r="E1757" s="178" t="s">
        <v>4655</v>
      </c>
      <c r="F1757" s="179" t="s">
        <v>4656</v>
      </c>
      <c r="G1757" s="180" t="s">
        <v>1061</v>
      </c>
      <c r="H1757" s="181">
        <v>1</v>
      </c>
      <c r="I1757" s="182"/>
      <c r="J1757" s="183">
        <f>ROUND(I1757*H1757,2)</f>
        <v>0</v>
      </c>
      <c r="K1757" s="411" t="s">
        <v>5584</v>
      </c>
      <c r="L1757" s="42"/>
      <c r="M1757" s="184" t="s">
        <v>5</v>
      </c>
      <c r="N1757" s="185" t="s">
        <v>45</v>
      </c>
      <c r="O1757" s="43"/>
      <c r="P1757" s="186">
        <f>O1757*H1757</f>
        <v>0</v>
      </c>
      <c r="Q1757" s="186">
        <v>0</v>
      </c>
      <c r="R1757" s="186">
        <f>Q1757*H1757</f>
        <v>0</v>
      </c>
      <c r="S1757" s="186">
        <v>0</v>
      </c>
      <c r="T1757" s="187">
        <f>S1757*H1757</f>
        <v>0</v>
      </c>
      <c r="AR1757" s="25" t="s">
        <v>2488</v>
      </c>
      <c r="AT1757" s="25" t="s">
        <v>287</v>
      </c>
      <c r="AU1757" s="25" t="s">
        <v>84</v>
      </c>
      <c r="AY1757" s="25" t="s">
        <v>285</v>
      </c>
      <c r="BE1757" s="188">
        <f>IF(N1757="základní",J1757,0)</f>
        <v>0</v>
      </c>
      <c r="BF1757" s="188">
        <f>IF(N1757="snížená",J1757,0)</f>
        <v>0</v>
      </c>
      <c r="BG1757" s="188">
        <f>IF(N1757="zákl. přenesená",J1757,0)</f>
        <v>0</v>
      </c>
      <c r="BH1757" s="188">
        <f>IF(N1757="sníž. přenesená",J1757,0)</f>
        <v>0</v>
      </c>
      <c r="BI1757" s="188">
        <f>IF(N1757="nulová",J1757,0)</f>
        <v>0</v>
      </c>
      <c r="BJ1757" s="25" t="s">
        <v>82</v>
      </c>
      <c r="BK1757" s="188">
        <f>ROUND(I1757*H1757,2)</f>
        <v>0</v>
      </c>
      <c r="BL1757" s="25" t="s">
        <v>2488</v>
      </c>
      <c r="BM1757" s="25" t="s">
        <v>4657</v>
      </c>
    </row>
    <row r="1758" spans="2:65" s="10" customFormat="1" ht="16.2">
      <c r="B1758" s="162"/>
      <c r="D1758" s="163" t="s">
        <v>73</v>
      </c>
      <c r="E1758" s="164" t="s">
        <v>757</v>
      </c>
      <c r="F1758" s="164" t="s">
        <v>4658</v>
      </c>
      <c r="I1758" s="165"/>
      <c r="J1758" s="166">
        <f>BK1758</f>
        <v>0</v>
      </c>
      <c r="K1758" s="401"/>
      <c r="L1758" s="162"/>
      <c r="M1758" s="167"/>
      <c r="N1758" s="168"/>
      <c r="O1758" s="168"/>
      <c r="P1758" s="169">
        <f>P1759</f>
        <v>0</v>
      </c>
      <c r="Q1758" s="168"/>
      <c r="R1758" s="169">
        <f>R1759</f>
        <v>0</v>
      </c>
      <c r="S1758" s="168"/>
      <c r="T1758" s="170">
        <f>T1759</f>
        <v>0</v>
      </c>
      <c r="AR1758" s="163" t="s">
        <v>142</v>
      </c>
      <c r="AT1758" s="171" t="s">
        <v>73</v>
      </c>
      <c r="AU1758" s="171" t="s">
        <v>74</v>
      </c>
      <c r="AY1758" s="163" t="s">
        <v>285</v>
      </c>
      <c r="BK1758" s="172">
        <f>BK1759</f>
        <v>0</v>
      </c>
    </row>
    <row r="1759" spans="2:65" s="10" customFormat="1" ht="14.4">
      <c r="B1759" s="162"/>
      <c r="D1759" s="173" t="s">
        <v>73</v>
      </c>
      <c r="E1759" s="174" t="s">
        <v>4659</v>
      </c>
      <c r="F1759" s="174" t="s">
        <v>4660</v>
      </c>
      <c r="I1759" s="165"/>
      <c r="J1759" s="175">
        <f>BK1759</f>
        <v>0</v>
      </c>
      <c r="K1759" s="401"/>
      <c r="L1759" s="162"/>
      <c r="M1759" s="167"/>
      <c r="N1759" s="168"/>
      <c r="O1759" s="168"/>
      <c r="P1759" s="169">
        <f>SUM(P1760:P1761)</f>
        <v>0</v>
      </c>
      <c r="Q1759" s="168"/>
      <c r="R1759" s="169">
        <f>SUM(R1760:R1761)</f>
        <v>0</v>
      </c>
      <c r="S1759" s="168"/>
      <c r="T1759" s="170">
        <f>SUM(T1760:T1761)</f>
        <v>0</v>
      </c>
      <c r="AR1759" s="163" t="s">
        <v>142</v>
      </c>
      <c r="AT1759" s="171" t="s">
        <v>73</v>
      </c>
      <c r="AU1759" s="171" t="s">
        <v>82</v>
      </c>
      <c r="AY1759" s="163" t="s">
        <v>285</v>
      </c>
      <c r="BK1759" s="172">
        <f>SUM(BK1760:BK1761)</f>
        <v>0</v>
      </c>
    </row>
    <row r="1760" spans="2:65" s="1" customFormat="1">
      <c r="B1760" s="176"/>
      <c r="C1760" s="177" t="s">
        <v>4661</v>
      </c>
      <c r="D1760" s="177" t="s">
        <v>287</v>
      </c>
      <c r="E1760" s="178" t="s">
        <v>4662</v>
      </c>
      <c r="F1760" s="179" t="s">
        <v>4663</v>
      </c>
      <c r="G1760" s="180" t="s">
        <v>494</v>
      </c>
      <c r="H1760" s="181">
        <v>1</v>
      </c>
      <c r="I1760" s="182"/>
      <c r="J1760" s="183">
        <f>ROUND(I1760*H1760,2)</f>
        <v>0</v>
      </c>
      <c r="K1760" s="411" t="s">
        <v>5584</v>
      </c>
      <c r="L1760" s="42"/>
      <c r="M1760" s="184" t="s">
        <v>5</v>
      </c>
      <c r="N1760" s="185" t="s">
        <v>45</v>
      </c>
      <c r="O1760" s="43"/>
      <c r="P1760" s="186">
        <f>O1760*H1760</f>
        <v>0</v>
      </c>
      <c r="Q1760" s="186">
        <v>0</v>
      </c>
      <c r="R1760" s="186">
        <f>Q1760*H1760</f>
        <v>0</v>
      </c>
      <c r="S1760" s="186">
        <v>0</v>
      </c>
      <c r="T1760" s="187">
        <f>S1760*H1760</f>
        <v>0</v>
      </c>
      <c r="AR1760" s="25" t="s">
        <v>516</v>
      </c>
      <c r="AT1760" s="25" t="s">
        <v>287</v>
      </c>
      <c r="AU1760" s="25" t="s">
        <v>84</v>
      </c>
      <c r="AY1760" s="25" t="s">
        <v>285</v>
      </c>
      <c r="BE1760" s="188">
        <f>IF(N1760="základní",J1760,0)</f>
        <v>0</v>
      </c>
      <c r="BF1760" s="188">
        <f>IF(N1760="snížená",J1760,0)</f>
        <v>0</v>
      </c>
      <c r="BG1760" s="188">
        <f>IF(N1760="zákl. přenesená",J1760,0)</f>
        <v>0</v>
      </c>
      <c r="BH1760" s="188">
        <f>IF(N1760="sníž. přenesená",J1760,0)</f>
        <v>0</v>
      </c>
      <c r="BI1760" s="188">
        <f>IF(N1760="nulová",J1760,0)</f>
        <v>0</v>
      </c>
      <c r="BJ1760" s="25" t="s">
        <v>82</v>
      </c>
      <c r="BK1760" s="188">
        <f>ROUND(I1760*H1760,2)</f>
        <v>0</v>
      </c>
      <c r="BL1760" s="25" t="s">
        <v>516</v>
      </c>
      <c r="BM1760" s="25" t="s">
        <v>2374</v>
      </c>
    </row>
    <row r="1761" spans="2:65" s="1" customFormat="1">
      <c r="B1761" s="176"/>
      <c r="C1761" s="177" t="s">
        <v>4664</v>
      </c>
      <c r="D1761" s="177" t="s">
        <v>287</v>
      </c>
      <c r="E1761" s="178" t="s">
        <v>4665</v>
      </c>
      <c r="F1761" s="179" t="s">
        <v>4666</v>
      </c>
      <c r="G1761" s="180" t="s">
        <v>400</v>
      </c>
      <c r="H1761" s="181">
        <v>1</v>
      </c>
      <c r="I1761" s="182"/>
      <c r="J1761" s="183">
        <f>ROUND(I1761*H1761,2)</f>
        <v>0</v>
      </c>
      <c r="K1761" s="411" t="s">
        <v>5584</v>
      </c>
      <c r="L1761" s="42"/>
      <c r="M1761" s="184" t="s">
        <v>5</v>
      </c>
      <c r="N1761" s="257" t="s">
        <v>45</v>
      </c>
      <c r="O1761" s="258"/>
      <c r="P1761" s="259">
        <f>O1761*H1761</f>
        <v>0</v>
      </c>
      <c r="Q1761" s="259">
        <v>0</v>
      </c>
      <c r="R1761" s="259">
        <f>Q1761*H1761</f>
        <v>0</v>
      </c>
      <c r="S1761" s="259">
        <v>0</v>
      </c>
      <c r="T1761" s="260">
        <f>S1761*H1761</f>
        <v>0</v>
      </c>
      <c r="AR1761" s="25" t="s">
        <v>516</v>
      </c>
      <c r="AT1761" s="25" t="s">
        <v>287</v>
      </c>
      <c r="AU1761" s="25" t="s">
        <v>84</v>
      </c>
      <c r="AY1761" s="25" t="s">
        <v>285</v>
      </c>
      <c r="BE1761" s="188">
        <f>IF(N1761="základní",J1761,0)</f>
        <v>0</v>
      </c>
      <c r="BF1761" s="188">
        <f>IF(N1761="snížená",J1761,0)</f>
        <v>0</v>
      </c>
      <c r="BG1761" s="188">
        <f>IF(N1761="zákl. přenesená",J1761,0)</f>
        <v>0</v>
      </c>
      <c r="BH1761" s="188">
        <f>IF(N1761="sníž. přenesená",J1761,0)</f>
        <v>0</v>
      </c>
      <c r="BI1761" s="188">
        <f>IF(N1761="nulová",J1761,0)</f>
        <v>0</v>
      </c>
      <c r="BJ1761" s="25" t="s">
        <v>82</v>
      </c>
      <c r="BK1761" s="188">
        <f>ROUND(I1761*H1761,2)</f>
        <v>0</v>
      </c>
      <c r="BL1761" s="25" t="s">
        <v>516</v>
      </c>
      <c r="BM1761" s="25" t="s">
        <v>2382</v>
      </c>
    </row>
    <row r="1762" spans="2:65" s="1" customFormat="1" ht="6.9" customHeight="1">
      <c r="B1762" s="57"/>
      <c r="C1762" s="58"/>
      <c r="D1762" s="58"/>
      <c r="E1762" s="58"/>
      <c r="F1762" s="58"/>
      <c r="G1762" s="58"/>
      <c r="H1762" s="58"/>
      <c r="I1762" s="129"/>
      <c r="J1762" s="58"/>
      <c r="K1762" s="58"/>
      <c r="L1762" s="42"/>
    </row>
  </sheetData>
  <autoFilter ref="C182:K1761"/>
  <mergeCells count="9">
    <mergeCell ref="E173:H173"/>
    <mergeCell ref="E175:H1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8"/>
  <sheetViews>
    <sheetView showGridLines="0" zoomScale="145" zoomScaleNormal="145" workbookViewId="0">
      <pane ySplit="1" topLeftCell="A73" activePane="bottomLeft" state="frozen"/>
      <selection pane="bottomLeft" activeCell="K110" sqref="K110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0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1"/>
      <c r="C1" s="101"/>
      <c r="D1" s="102" t="s">
        <v>1</v>
      </c>
      <c r="E1" s="101"/>
      <c r="F1" s="103" t="s">
        <v>122</v>
      </c>
      <c r="G1" s="384" t="s">
        <v>123</v>
      </c>
      <c r="H1" s="384"/>
      <c r="I1" s="104"/>
      <c r="J1" s="103" t="s">
        <v>124</v>
      </c>
      <c r="K1" s="102" t="s">
        <v>125</v>
      </c>
      <c r="L1" s="103" t="s">
        <v>126</v>
      </c>
      <c r="M1" s="103"/>
      <c r="N1" s="103"/>
      <c r="O1" s="103"/>
      <c r="P1" s="103"/>
      <c r="Q1" s="103"/>
      <c r="R1" s="103"/>
      <c r="S1" s="103"/>
      <c r="T1" s="10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44" t="s">
        <v>8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5" t="s">
        <v>87</v>
      </c>
      <c r="AZ2" s="105" t="s">
        <v>4667</v>
      </c>
      <c r="BA2" s="105" t="s">
        <v>5</v>
      </c>
      <c r="BB2" s="105" t="s">
        <v>5</v>
      </c>
      <c r="BC2" s="105" t="s">
        <v>4668</v>
      </c>
      <c r="BD2" s="105" t="s">
        <v>84</v>
      </c>
    </row>
    <row r="3" spans="1:70" ht="6.9" customHeight="1">
      <c r="B3" s="26"/>
      <c r="C3" s="27"/>
      <c r="D3" s="27"/>
      <c r="E3" s="27"/>
      <c r="F3" s="27"/>
      <c r="G3" s="27"/>
      <c r="H3" s="27"/>
      <c r="I3" s="106"/>
      <c r="J3" s="27"/>
      <c r="K3" s="28"/>
      <c r="AT3" s="25" t="s">
        <v>84</v>
      </c>
    </row>
    <row r="4" spans="1:70" ht="36.9" customHeight="1">
      <c r="B4" s="29"/>
      <c r="C4" s="30"/>
      <c r="D4" s="31" t="s">
        <v>131</v>
      </c>
      <c r="E4" s="30"/>
      <c r="F4" s="30"/>
      <c r="G4" s="30"/>
      <c r="H4" s="30"/>
      <c r="I4" s="107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07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07"/>
      <c r="J6" s="30"/>
      <c r="K6" s="32"/>
    </row>
    <row r="7" spans="1:70" ht="20.399999999999999" customHeight="1">
      <c r="B7" s="29"/>
      <c r="C7" s="30"/>
      <c r="D7" s="30"/>
      <c r="E7" s="385" t="str">
        <f>'Rekapitulace stavby'!K6</f>
        <v xml:space="preserve"> Památník J.A. Komenského ve Fulneku- živé muzeum II - ZD</v>
      </c>
      <c r="F7" s="386"/>
      <c r="G7" s="386"/>
      <c r="H7" s="386"/>
      <c r="I7" s="107"/>
      <c r="J7" s="30"/>
      <c r="K7" s="32"/>
    </row>
    <row r="8" spans="1:70" s="1" customFormat="1" ht="13.2">
      <c r="B8" s="42"/>
      <c r="C8" s="43"/>
      <c r="D8" s="38" t="s">
        <v>140</v>
      </c>
      <c r="E8" s="43"/>
      <c r="F8" s="43"/>
      <c r="G8" s="43"/>
      <c r="H8" s="43"/>
      <c r="I8" s="108"/>
      <c r="J8" s="43"/>
      <c r="K8" s="46"/>
    </row>
    <row r="9" spans="1:70" s="1" customFormat="1" ht="36.9" customHeight="1">
      <c r="B9" s="42"/>
      <c r="C9" s="43"/>
      <c r="D9" s="43"/>
      <c r="E9" s="387" t="s">
        <v>4669</v>
      </c>
      <c r="F9" s="388"/>
      <c r="G9" s="388"/>
      <c r="H9" s="388"/>
      <c r="I9" s="10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08"/>
      <c r="J10" s="43"/>
      <c r="K10" s="46"/>
    </row>
    <row r="11" spans="1:70" s="1" customFormat="1" ht="14.4" customHeight="1">
      <c r="B11" s="42"/>
      <c r="C11" s="43"/>
      <c r="D11" s="38" t="s">
        <v>21</v>
      </c>
      <c r="E11" s="43"/>
      <c r="F11" s="36" t="s">
        <v>22</v>
      </c>
      <c r="G11" s="43"/>
      <c r="H11" s="43"/>
      <c r="I11" s="109" t="s">
        <v>23</v>
      </c>
      <c r="J11" s="36" t="s">
        <v>5</v>
      </c>
      <c r="K11" s="46"/>
    </row>
    <row r="12" spans="1:70" s="1" customFormat="1" ht="14.4" customHeight="1">
      <c r="B12" s="42"/>
      <c r="C12" s="43"/>
      <c r="D12" s="38" t="s">
        <v>24</v>
      </c>
      <c r="E12" s="43"/>
      <c r="F12" s="36" t="s">
        <v>150</v>
      </c>
      <c r="G12" s="43"/>
      <c r="H12" s="43"/>
      <c r="I12" s="109" t="s">
        <v>26</v>
      </c>
      <c r="J12" s="110" t="str">
        <f>'Rekapitulace stavby'!AN8</f>
        <v>5. 4. 2018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08"/>
      <c r="J13" s="43"/>
      <c r="K13" s="46"/>
    </row>
    <row r="14" spans="1:70" s="1" customFormat="1" ht="14.4" customHeight="1">
      <c r="B14" s="42"/>
      <c r="C14" s="43"/>
      <c r="D14" s="38" t="s">
        <v>28</v>
      </c>
      <c r="E14" s="43"/>
      <c r="F14" s="43"/>
      <c r="G14" s="43"/>
      <c r="H14" s="43"/>
      <c r="I14" s="109" t="s">
        <v>29</v>
      </c>
      <c r="J14" s="36" t="s">
        <v>5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09" t="s">
        <v>31</v>
      </c>
      <c r="J15" s="36" t="s">
        <v>5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08"/>
      <c r="J16" s="43"/>
      <c r="K16" s="46"/>
    </row>
    <row r="17" spans="2:11" s="1" customFormat="1" ht="14.4" customHeight="1">
      <c r="B17" s="42"/>
      <c r="C17" s="43"/>
      <c r="D17" s="38" t="s">
        <v>32</v>
      </c>
      <c r="E17" s="43"/>
      <c r="F17" s="43"/>
      <c r="G17" s="43"/>
      <c r="H17" s="43"/>
      <c r="I17" s="10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0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08"/>
      <c r="J19" s="43"/>
      <c r="K19" s="46"/>
    </row>
    <row r="20" spans="2:11" s="1" customFormat="1" ht="14.4" customHeight="1">
      <c r="B20" s="42"/>
      <c r="C20" s="43"/>
      <c r="D20" s="38" t="s">
        <v>34</v>
      </c>
      <c r="E20" s="43"/>
      <c r="F20" s="43"/>
      <c r="G20" s="43"/>
      <c r="H20" s="43"/>
      <c r="I20" s="109" t="s">
        <v>29</v>
      </c>
      <c r="J20" s="36" t="s">
        <v>35</v>
      </c>
      <c r="K20" s="46"/>
    </row>
    <row r="21" spans="2:11" s="1" customFormat="1" ht="18" customHeight="1">
      <c r="B21" s="42"/>
      <c r="C21" s="43"/>
      <c r="D21" s="43"/>
      <c r="E21" s="36" t="s">
        <v>36</v>
      </c>
      <c r="F21" s="43"/>
      <c r="G21" s="43"/>
      <c r="H21" s="43"/>
      <c r="I21" s="109" t="s">
        <v>31</v>
      </c>
      <c r="J21" s="36" t="s">
        <v>5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08"/>
      <c r="J22" s="43"/>
      <c r="K22" s="46"/>
    </row>
    <row r="23" spans="2:11" s="1" customFormat="1" ht="14.4" customHeight="1">
      <c r="B23" s="42"/>
      <c r="C23" s="43"/>
      <c r="D23" s="38" t="s">
        <v>38</v>
      </c>
      <c r="E23" s="43"/>
      <c r="F23" s="43"/>
      <c r="G23" s="43"/>
      <c r="H23" s="43"/>
      <c r="I23" s="108"/>
      <c r="J23" s="43"/>
      <c r="K23" s="46"/>
    </row>
    <row r="24" spans="2:11" s="6" customFormat="1" ht="20.399999999999999" customHeight="1">
      <c r="B24" s="111"/>
      <c r="C24" s="112"/>
      <c r="D24" s="112"/>
      <c r="E24" s="377" t="s">
        <v>4670</v>
      </c>
      <c r="F24" s="377"/>
      <c r="G24" s="377"/>
      <c r="H24" s="377"/>
      <c r="I24" s="113"/>
      <c r="J24" s="112"/>
      <c r="K24" s="114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08"/>
      <c r="J25" s="43"/>
      <c r="K25" s="46"/>
    </row>
    <row r="26" spans="2:11" s="1" customFormat="1" ht="6.9" customHeight="1">
      <c r="B26" s="42"/>
      <c r="C26" s="43"/>
      <c r="D26" s="69"/>
      <c r="E26" s="69"/>
      <c r="F26" s="69"/>
      <c r="G26" s="69"/>
      <c r="H26" s="69"/>
      <c r="I26" s="115"/>
      <c r="J26" s="69"/>
      <c r="K26" s="116"/>
    </row>
    <row r="27" spans="2:11" s="1" customFormat="1" ht="25.35" customHeight="1">
      <c r="B27" s="42"/>
      <c r="C27" s="43"/>
      <c r="D27" s="117" t="s">
        <v>40</v>
      </c>
      <c r="E27" s="43"/>
      <c r="F27" s="43"/>
      <c r="G27" s="43"/>
      <c r="H27" s="43"/>
      <c r="I27" s="108"/>
      <c r="J27" s="118">
        <f>ROUND(J90,2)</f>
        <v>0</v>
      </c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15"/>
      <c r="J28" s="69"/>
      <c r="K28" s="116"/>
    </row>
    <row r="29" spans="2:11" s="1" customFormat="1" ht="14.4" customHeight="1">
      <c r="B29" s="42"/>
      <c r="C29" s="43"/>
      <c r="D29" s="43"/>
      <c r="E29" s="43"/>
      <c r="F29" s="47" t="s">
        <v>42</v>
      </c>
      <c r="G29" s="43"/>
      <c r="H29" s="43"/>
      <c r="I29" s="119" t="s">
        <v>41</v>
      </c>
      <c r="J29" s="47" t="s">
        <v>43</v>
      </c>
      <c r="K29" s="46"/>
    </row>
    <row r="30" spans="2:11" s="1" customFormat="1" ht="14.4" customHeight="1">
      <c r="B30" s="42"/>
      <c r="C30" s="43"/>
      <c r="D30" s="50" t="s">
        <v>44</v>
      </c>
      <c r="E30" s="50" t="s">
        <v>45</v>
      </c>
      <c r="F30" s="120">
        <f>ROUND(SUM(BE90:BE157), 2)</f>
        <v>0</v>
      </c>
      <c r="G30" s="43"/>
      <c r="H30" s="43"/>
      <c r="I30" s="121">
        <v>0.21</v>
      </c>
      <c r="J30" s="120">
        <f>ROUND(ROUND((SUM(BE90:BE157)),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46</v>
      </c>
      <c r="F31" s="120">
        <f>ROUND(SUM(BF90:BF157), 2)</f>
        <v>0</v>
      </c>
      <c r="G31" s="43"/>
      <c r="H31" s="43"/>
      <c r="I31" s="121">
        <v>0.15</v>
      </c>
      <c r="J31" s="120">
        <f>ROUND(ROUND((SUM(BF90:BF157)),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47</v>
      </c>
      <c r="F32" s="120">
        <f>ROUND(SUM(BG90:BG157), 2)</f>
        <v>0</v>
      </c>
      <c r="G32" s="43"/>
      <c r="H32" s="43"/>
      <c r="I32" s="121">
        <v>0.21</v>
      </c>
      <c r="J32" s="120">
        <v>0</v>
      </c>
      <c r="K32" s="46"/>
    </row>
    <row r="33" spans="2:11" s="1" customFormat="1" ht="14.4" hidden="1" customHeight="1">
      <c r="B33" s="42"/>
      <c r="C33" s="43"/>
      <c r="D33" s="43"/>
      <c r="E33" s="50" t="s">
        <v>48</v>
      </c>
      <c r="F33" s="120">
        <f>ROUND(SUM(BH90:BH157), 2)</f>
        <v>0</v>
      </c>
      <c r="G33" s="43"/>
      <c r="H33" s="43"/>
      <c r="I33" s="121">
        <v>0.15</v>
      </c>
      <c r="J33" s="120"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20">
        <f>ROUND(SUM(BI90:BI157), 2)</f>
        <v>0</v>
      </c>
      <c r="G34" s="43"/>
      <c r="H34" s="43"/>
      <c r="I34" s="121">
        <v>0</v>
      </c>
      <c r="J34" s="120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08"/>
      <c r="J35" s="43"/>
      <c r="K35" s="46"/>
    </row>
    <row r="36" spans="2:11" s="1" customFormat="1" ht="25.35" customHeight="1">
      <c r="B36" s="42"/>
      <c r="C36" s="122"/>
      <c r="D36" s="123" t="s">
        <v>50</v>
      </c>
      <c r="E36" s="72"/>
      <c r="F36" s="72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29"/>
      <c r="J37" s="58"/>
      <c r="K37" s="59"/>
    </row>
    <row r="41" spans="2:11" s="1" customFormat="1" ht="6.9" customHeight="1">
      <c r="B41" s="60"/>
      <c r="C41" s="61"/>
      <c r="D41" s="61"/>
      <c r="E41" s="61"/>
      <c r="F41" s="61"/>
      <c r="G41" s="61"/>
      <c r="H41" s="61"/>
      <c r="I41" s="130"/>
      <c r="J41" s="61"/>
      <c r="K41" s="131"/>
    </row>
    <row r="42" spans="2:11" s="1" customFormat="1" ht="36.9" customHeight="1">
      <c r="B42" s="42"/>
      <c r="C42" s="31" t="s">
        <v>157</v>
      </c>
      <c r="D42" s="43"/>
      <c r="E42" s="43"/>
      <c r="F42" s="43"/>
      <c r="G42" s="43"/>
      <c r="H42" s="43"/>
      <c r="I42" s="108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08"/>
      <c r="J43" s="43"/>
      <c r="K43" s="46"/>
    </row>
    <row r="44" spans="2:11" s="1" customFormat="1" ht="14.4" customHeight="1">
      <c r="B44" s="42"/>
      <c r="C44" s="38" t="s">
        <v>19</v>
      </c>
      <c r="D44" s="43"/>
      <c r="E44" s="43"/>
      <c r="F44" s="43"/>
      <c r="G44" s="43"/>
      <c r="H44" s="43"/>
      <c r="I44" s="108"/>
      <c r="J44" s="43"/>
      <c r="K44" s="46"/>
    </row>
    <row r="45" spans="2:11" s="1" customFormat="1" ht="20.399999999999999" customHeight="1">
      <c r="B45" s="42"/>
      <c r="C45" s="43"/>
      <c r="D45" s="43"/>
      <c r="E45" s="385" t="str">
        <f>E7</f>
        <v xml:space="preserve"> Památník J.A. Komenského ve Fulneku- živé muzeum II - ZD</v>
      </c>
      <c r="F45" s="386"/>
      <c r="G45" s="386"/>
      <c r="H45" s="386"/>
      <c r="I45" s="108"/>
      <c r="J45" s="43"/>
      <c r="K45" s="46"/>
    </row>
    <row r="46" spans="2:11" s="1" customFormat="1" ht="14.4" customHeight="1">
      <c r="B46" s="42"/>
      <c r="C46" s="38" t="s">
        <v>140</v>
      </c>
      <c r="D46" s="43"/>
      <c r="E46" s="43"/>
      <c r="F46" s="43"/>
      <c r="G46" s="43"/>
      <c r="H46" s="43"/>
      <c r="I46" s="108"/>
      <c r="J46" s="43"/>
      <c r="K46" s="46"/>
    </row>
    <row r="47" spans="2:11" s="1" customFormat="1" ht="22.2" customHeight="1">
      <c r="B47" s="42"/>
      <c r="C47" s="43"/>
      <c r="D47" s="43"/>
      <c r="E47" s="387" t="str">
        <f>E9</f>
        <v>074-02-II - SO 02 Stavební úpravy pronajaté části</v>
      </c>
      <c r="F47" s="388"/>
      <c r="G47" s="388"/>
      <c r="H47" s="388"/>
      <c r="I47" s="108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0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Sborová 80, Fulnek</v>
      </c>
      <c r="G49" s="43"/>
      <c r="H49" s="43"/>
      <c r="I49" s="109" t="s">
        <v>26</v>
      </c>
      <c r="J49" s="110" t="str">
        <f>IF(J12="","",J12)</f>
        <v>5. 4. 2018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08"/>
      <c r="J50" s="43"/>
      <c r="K50" s="46"/>
    </row>
    <row r="51" spans="2:47" s="1" customFormat="1" ht="13.2">
      <c r="B51" s="42"/>
      <c r="C51" s="38" t="s">
        <v>28</v>
      </c>
      <c r="D51" s="43"/>
      <c r="E51" s="43"/>
      <c r="F51" s="36" t="str">
        <f>E15</f>
        <v>MUZEUM NOVOJIČÍNSKA, příspěvková org., N</v>
      </c>
      <c r="G51" s="43"/>
      <c r="H51" s="43"/>
      <c r="I51" s="109" t="s">
        <v>34</v>
      </c>
      <c r="J51" s="36" t="str">
        <f>E21</f>
        <v>TOMEŠ Petr ing., Raisova 5, Ova-Mar. Hory</v>
      </c>
      <c r="K51" s="46"/>
    </row>
    <row r="52" spans="2:47" s="1" customFormat="1" ht="14.4" customHeight="1">
      <c r="B52" s="42"/>
      <c r="C52" s="38" t="s">
        <v>32</v>
      </c>
      <c r="D52" s="43"/>
      <c r="E52" s="43"/>
      <c r="F52" s="36" t="str">
        <f>IF(E18="","",E18)</f>
        <v/>
      </c>
      <c r="G52" s="43"/>
      <c r="H52" s="43"/>
      <c r="I52" s="10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8"/>
      <c r="J53" s="43"/>
      <c r="K53" s="46"/>
    </row>
    <row r="54" spans="2:47" s="1" customFormat="1" ht="29.25" customHeight="1">
      <c r="B54" s="42"/>
      <c r="C54" s="132" t="s">
        <v>158</v>
      </c>
      <c r="D54" s="122"/>
      <c r="E54" s="122"/>
      <c r="F54" s="122"/>
      <c r="G54" s="122"/>
      <c r="H54" s="122"/>
      <c r="I54" s="133"/>
      <c r="J54" s="134" t="s">
        <v>159</v>
      </c>
      <c r="K54" s="135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8"/>
      <c r="J55" s="43"/>
      <c r="K55" s="46"/>
    </row>
    <row r="56" spans="2:47" s="1" customFormat="1" ht="29.25" customHeight="1">
      <c r="B56" s="42"/>
      <c r="C56" s="136" t="s">
        <v>160</v>
      </c>
      <c r="D56" s="43"/>
      <c r="E56" s="43"/>
      <c r="F56" s="43"/>
      <c r="G56" s="43"/>
      <c r="H56" s="43"/>
      <c r="I56" s="108"/>
      <c r="J56" s="118">
        <f>J90</f>
        <v>0</v>
      </c>
      <c r="K56" s="46"/>
      <c r="AU56" s="25" t="s">
        <v>161</v>
      </c>
    </row>
    <row r="57" spans="2:47" s="7" customFormat="1" ht="24.9" customHeight="1">
      <c r="B57" s="137"/>
      <c r="C57" s="138"/>
      <c r="D57" s="139" t="s">
        <v>162</v>
      </c>
      <c r="E57" s="140"/>
      <c r="F57" s="140"/>
      <c r="G57" s="140"/>
      <c r="H57" s="140"/>
      <c r="I57" s="141"/>
      <c r="J57" s="142">
        <f>J91</f>
        <v>0</v>
      </c>
      <c r="K57" s="143"/>
    </row>
    <row r="58" spans="2:47" s="8" customFormat="1" ht="19.95" customHeight="1">
      <c r="B58" s="144"/>
      <c r="C58" s="145"/>
      <c r="D58" s="146" t="s">
        <v>168</v>
      </c>
      <c r="E58" s="147"/>
      <c r="F58" s="147"/>
      <c r="G58" s="147"/>
      <c r="H58" s="147"/>
      <c r="I58" s="148"/>
      <c r="J58" s="149">
        <f>J92</f>
        <v>0</v>
      </c>
      <c r="K58" s="150"/>
    </row>
    <row r="59" spans="2:47" s="8" customFormat="1" ht="19.95" customHeight="1">
      <c r="B59" s="144"/>
      <c r="C59" s="145"/>
      <c r="D59" s="146" t="s">
        <v>169</v>
      </c>
      <c r="E59" s="147"/>
      <c r="F59" s="147"/>
      <c r="G59" s="147"/>
      <c r="H59" s="147"/>
      <c r="I59" s="148"/>
      <c r="J59" s="149">
        <f>J98</f>
        <v>0</v>
      </c>
      <c r="K59" s="150"/>
    </row>
    <row r="60" spans="2:47" s="8" customFormat="1" ht="19.95" customHeight="1">
      <c r="B60" s="144"/>
      <c r="C60" s="145"/>
      <c r="D60" s="146" t="s">
        <v>170</v>
      </c>
      <c r="E60" s="147"/>
      <c r="F60" s="147"/>
      <c r="G60" s="147"/>
      <c r="H60" s="147"/>
      <c r="I60" s="148"/>
      <c r="J60" s="149">
        <f>J109</f>
        <v>0</v>
      </c>
      <c r="K60" s="150"/>
    </row>
    <row r="61" spans="2:47" s="8" customFormat="1" ht="19.95" customHeight="1">
      <c r="B61" s="144"/>
      <c r="C61" s="145"/>
      <c r="D61" s="146" t="s">
        <v>171</v>
      </c>
      <c r="E61" s="147"/>
      <c r="F61" s="147"/>
      <c r="G61" s="147"/>
      <c r="H61" s="147"/>
      <c r="I61" s="148"/>
      <c r="J61" s="149">
        <f>J113</f>
        <v>0</v>
      </c>
      <c r="K61" s="150"/>
    </row>
    <row r="62" spans="2:47" s="8" customFormat="1" ht="19.95" customHeight="1">
      <c r="B62" s="144"/>
      <c r="C62" s="145"/>
      <c r="D62" s="146" t="s">
        <v>172</v>
      </c>
      <c r="E62" s="147"/>
      <c r="F62" s="147"/>
      <c r="G62" s="147"/>
      <c r="H62" s="147"/>
      <c r="I62" s="148"/>
      <c r="J62" s="149">
        <f>J115</f>
        <v>0</v>
      </c>
      <c r="K62" s="150"/>
    </row>
    <row r="63" spans="2:47" s="8" customFormat="1" ht="19.95" customHeight="1">
      <c r="B63" s="144"/>
      <c r="C63" s="145"/>
      <c r="D63" s="146" t="s">
        <v>173</v>
      </c>
      <c r="E63" s="147"/>
      <c r="F63" s="147"/>
      <c r="G63" s="147"/>
      <c r="H63" s="147"/>
      <c r="I63" s="148"/>
      <c r="J63" s="149">
        <f>J117</f>
        <v>0</v>
      </c>
      <c r="K63" s="150"/>
    </row>
    <row r="64" spans="2:47" s="8" customFormat="1" ht="19.95" customHeight="1">
      <c r="B64" s="144"/>
      <c r="C64" s="145"/>
      <c r="D64" s="146" t="s">
        <v>4671</v>
      </c>
      <c r="E64" s="147"/>
      <c r="F64" s="147"/>
      <c r="G64" s="147"/>
      <c r="H64" s="147"/>
      <c r="I64" s="148"/>
      <c r="J64" s="149">
        <f>J128</f>
        <v>0</v>
      </c>
      <c r="K64" s="150"/>
    </row>
    <row r="65" spans="2:12" s="8" customFormat="1" ht="19.95" customHeight="1">
      <c r="B65" s="144"/>
      <c r="C65" s="145"/>
      <c r="D65" s="146" t="s">
        <v>174</v>
      </c>
      <c r="E65" s="147"/>
      <c r="F65" s="147"/>
      <c r="G65" s="147"/>
      <c r="H65" s="147"/>
      <c r="I65" s="148"/>
      <c r="J65" s="149">
        <f>J135</f>
        <v>0</v>
      </c>
      <c r="K65" s="150"/>
    </row>
    <row r="66" spans="2:12" s="8" customFormat="1" ht="19.95" customHeight="1">
      <c r="B66" s="144"/>
      <c r="C66" s="145"/>
      <c r="D66" s="146" t="s">
        <v>176</v>
      </c>
      <c r="E66" s="147"/>
      <c r="F66" s="147"/>
      <c r="G66" s="147"/>
      <c r="H66" s="147"/>
      <c r="I66" s="148"/>
      <c r="J66" s="149">
        <f>J141</f>
        <v>0</v>
      </c>
      <c r="K66" s="150"/>
    </row>
    <row r="67" spans="2:12" s="7" customFormat="1" ht="24.9" customHeight="1">
      <c r="B67" s="137"/>
      <c r="C67" s="138"/>
      <c r="D67" s="139" t="s">
        <v>177</v>
      </c>
      <c r="E67" s="140"/>
      <c r="F67" s="140"/>
      <c r="G67" s="140"/>
      <c r="H67" s="140"/>
      <c r="I67" s="141"/>
      <c r="J67" s="142">
        <f>J143</f>
        <v>0</v>
      </c>
      <c r="K67" s="143"/>
    </row>
    <row r="68" spans="2:12" s="8" customFormat="1" ht="19.95" customHeight="1">
      <c r="B68" s="144"/>
      <c r="C68" s="145"/>
      <c r="D68" s="146" t="s">
        <v>250</v>
      </c>
      <c r="E68" s="147"/>
      <c r="F68" s="147"/>
      <c r="G68" s="147"/>
      <c r="H68" s="147"/>
      <c r="I68" s="148"/>
      <c r="J68" s="149">
        <f>J144</f>
        <v>0</v>
      </c>
      <c r="K68" s="150"/>
    </row>
    <row r="69" spans="2:12" s="8" customFormat="1" ht="19.95" customHeight="1">
      <c r="B69" s="144"/>
      <c r="C69" s="145"/>
      <c r="D69" s="146" t="s">
        <v>252</v>
      </c>
      <c r="E69" s="147"/>
      <c r="F69" s="147"/>
      <c r="G69" s="147"/>
      <c r="H69" s="147"/>
      <c r="I69" s="148"/>
      <c r="J69" s="149">
        <f>J148</f>
        <v>0</v>
      </c>
      <c r="K69" s="150"/>
    </row>
    <row r="70" spans="2:12" s="8" customFormat="1" ht="19.95" customHeight="1">
      <c r="B70" s="144"/>
      <c r="C70" s="145"/>
      <c r="D70" s="146" t="s">
        <v>4672</v>
      </c>
      <c r="E70" s="147"/>
      <c r="F70" s="147"/>
      <c r="G70" s="147"/>
      <c r="H70" s="147"/>
      <c r="I70" s="148"/>
      <c r="J70" s="149">
        <f>J152</f>
        <v>0</v>
      </c>
      <c r="K70" s="150"/>
    </row>
    <row r="71" spans="2:12" s="1" customFormat="1" ht="21.75" customHeight="1">
      <c r="B71" s="42"/>
      <c r="C71" s="43"/>
      <c r="D71" s="43"/>
      <c r="E71" s="43"/>
      <c r="F71" s="43"/>
      <c r="G71" s="43"/>
      <c r="H71" s="43"/>
      <c r="I71" s="108"/>
      <c r="J71" s="43"/>
      <c r="K71" s="46"/>
    </row>
    <row r="72" spans="2:12" s="1" customFormat="1" ht="6.9" customHeight="1">
      <c r="B72" s="57"/>
      <c r="C72" s="58"/>
      <c r="D72" s="58"/>
      <c r="E72" s="58"/>
      <c r="F72" s="58"/>
      <c r="G72" s="58"/>
      <c r="H72" s="58"/>
      <c r="I72" s="129"/>
      <c r="J72" s="58"/>
      <c r="K72" s="59"/>
    </row>
    <row r="76" spans="2:12" s="1" customFormat="1" ht="6.9" customHeight="1">
      <c r="B76" s="60"/>
      <c r="C76" s="61"/>
      <c r="D76" s="61"/>
      <c r="E76" s="61"/>
      <c r="F76" s="61"/>
      <c r="G76" s="61"/>
      <c r="H76" s="61"/>
      <c r="I76" s="130"/>
      <c r="J76" s="61"/>
      <c r="K76" s="61"/>
      <c r="L76" s="42"/>
    </row>
    <row r="77" spans="2:12" s="1" customFormat="1" ht="36.9" customHeight="1">
      <c r="B77" s="42"/>
      <c r="C77" s="62" t="s">
        <v>269</v>
      </c>
      <c r="L77" s="42"/>
    </row>
    <row r="78" spans="2:12" s="1" customFormat="1" ht="6.9" customHeight="1">
      <c r="B78" s="42"/>
      <c r="L78" s="42"/>
    </row>
    <row r="79" spans="2:12" s="1" customFormat="1" ht="14.4" customHeight="1">
      <c r="B79" s="42"/>
      <c r="C79" s="64" t="s">
        <v>19</v>
      </c>
      <c r="L79" s="42"/>
    </row>
    <row r="80" spans="2:12" s="1" customFormat="1" ht="20.399999999999999" customHeight="1">
      <c r="B80" s="42"/>
      <c r="E80" s="381" t="str">
        <f>E7</f>
        <v xml:space="preserve"> Památník J.A. Komenského ve Fulneku- živé muzeum II - ZD</v>
      </c>
      <c r="F80" s="382"/>
      <c r="G80" s="382"/>
      <c r="H80" s="382"/>
      <c r="L80" s="42"/>
    </row>
    <row r="81" spans="2:65" s="1" customFormat="1" ht="14.4" customHeight="1">
      <c r="B81" s="42"/>
      <c r="C81" s="64" t="s">
        <v>140</v>
      </c>
      <c r="L81" s="42"/>
    </row>
    <row r="82" spans="2:65" s="1" customFormat="1" ht="22.2" customHeight="1">
      <c r="B82" s="42"/>
      <c r="E82" s="351" t="str">
        <f>E9</f>
        <v>074-02-II - SO 02 Stavební úpravy pronajaté části</v>
      </c>
      <c r="F82" s="383"/>
      <c r="G82" s="383"/>
      <c r="H82" s="383"/>
      <c r="L82" s="42"/>
    </row>
    <row r="83" spans="2:65" s="1" customFormat="1" ht="6.9" customHeight="1">
      <c r="B83" s="42"/>
      <c r="L83" s="42"/>
    </row>
    <row r="84" spans="2:65" s="1" customFormat="1" ht="18" customHeight="1">
      <c r="B84" s="42"/>
      <c r="C84" s="64" t="s">
        <v>24</v>
      </c>
      <c r="F84" s="151" t="str">
        <f>F12</f>
        <v>Sborová 80, Fulnek</v>
      </c>
      <c r="I84" s="152" t="s">
        <v>26</v>
      </c>
      <c r="J84" s="68" t="str">
        <f>IF(J12="","",J12)</f>
        <v>5. 4. 2018</v>
      </c>
      <c r="L84" s="42"/>
    </row>
    <row r="85" spans="2:65" s="1" customFormat="1" ht="6.9" customHeight="1">
      <c r="B85" s="42"/>
      <c r="L85" s="42"/>
    </row>
    <row r="86" spans="2:65" s="1" customFormat="1" ht="13.2">
      <c r="B86" s="42"/>
      <c r="C86" s="64" t="s">
        <v>28</v>
      </c>
      <c r="F86" s="151" t="str">
        <f>E15</f>
        <v>MUZEUM NOVOJIČÍNSKA, příspěvková org., N</v>
      </c>
      <c r="I86" s="152" t="s">
        <v>34</v>
      </c>
      <c r="J86" s="151" t="str">
        <f>E21</f>
        <v>TOMEŠ Petr ing., Raisova 5, Ova-Mar. Hory</v>
      </c>
      <c r="L86" s="42"/>
    </row>
    <row r="87" spans="2:65" s="1" customFormat="1" ht="14.4" customHeight="1">
      <c r="B87" s="42"/>
      <c r="C87" s="64" t="s">
        <v>32</v>
      </c>
      <c r="F87" s="151" t="str">
        <f>IF(E18="","",E18)</f>
        <v/>
      </c>
      <c r="L87" s="42"/>
    </row>
    <row r="88" spans="2:65" s="1" customFormat="1" ht="10.35" customHeight="1">
      <c r="B88" s="42"/>
      <c r="L88" s="42"/>
    </row>
    <row r="89" spans="2:65" s="9" customFormat="1" ht="29.25" customHeight="1">
      <c r="B89" s="153"/>
      <c r="C89" s="154" t="s">
        <v>270</v>
      </c>
      <c r="D89" s="155" t="s">
        <v>59</v>
      </c>
      <c r="E89" s="155" t="s">
        <v>55</v>
      </c>
      <c r="F89" s="155" t="s">
        <v>271</v>
      </c>
      <c r="G89" s="155" t="s">
        <v>272</v>
      </c>
      <c r="H89" s="155" t="s">
        <v>273</v>
      </c>
      <c r="I89" s="156" t="s">
        <v>274</v>
      </c>
      <c r="J89" s="155" t="s">
        <v>159</v>
      </c>
      <c r="K89" s="157" t="s">
        <v>275</v>
      </c>
      <c r="L89" s="153"/>
      <c r="M89" s="74" t="s">
        <v>276</v>
      </c>
      <c r="N89" s="75" t="s">
        <v>44</v>
      </c>
      <c r="O89" s="75" t="s">
        <v>277</v>
      </c>
      <c r="P89" s="75" t="s">
        <v>278</v>
      </c>
      <c r="Q89" s="75" t="s">
        <v>279</v>
      </c>
      <c r="R89" s="75" t="s">
        <v>280</v>
      </c>
      <c r="S89" s="75" t="s">
        <v>281</v>
      </c>
      <c r="T89" s="76" t="s">
        <v>282</v>
      </c>
    </row>
    <row r="90" spans="2:65" s="1" customFormat="1" ht="29.25" customHeight="1">
      <c r="B90" s="42"/>
      <c r="C90" s="78" t="s">
        <v>160</v>
      </c>
      <c r="J90" s="158">
        <f>BK90</f>
        <v>0</v>
      </c>
      <c r="L90" s="42"/>
      <c r="M90" s="77"/>
      <c r="N90" s="69"/>
      <c r="O90" s="69"/>
      <c r="P90" s="159">
        <f>P91+P143</f>
        <v>0</v>
      </c>
      <c r="Q90" s="69"/>
      <c r="R90" s="159">
        <f>R91+R143</f>
        <v>16.19500918</v>
      </c>
      <c r="S90" s="69"/>
      <c r="T90" s="160">
        <f>T91+T143</f>
        <v>31.9222</v>
      </c>
      <c r="AT90" s="25" t="s">
        <v>73</v>
      </c>
      <c r="AU90" s="25" t="s">
        <v>161</v>
      </c>
      <c r="BK90" s="161">
        <f>BK91+BK143</f>
        <v>0</v>
      </c>
    </row>
    <row r="91" spans="2:65" s="10" customFormat="1" ht="37.35" customHeight="1">
      <c r="B91" s="162"/>
      <c r="D91" s="163" t="s">
        <v>73</v>
      </c>
      <c r="E91" s="164" t="s">
        <v>283</v>
      </c>
      <c r="F91" s="164" t="s">
        <v>284</v>
      </c>
      <c r="I91" s="165"/>
      <c r="J91" s="166">
        <f>BK91</f>
        <v>0</v>
      </c>
      <c r="L91" s="162"/>
      <c r="M91" s="167"/>
      <c r="N91" s="168"/>
      <c r="O91" s="168"/>
      <c r="P91" s="169">
        <f>P92+P98+P109+P113+P115+P117+P128+P135+P141</f>
        <v>0</v>
      </c>
      <c r="Q91" s="168"/>
      <c r="R91" s="169">
        <f>R92+R98+R109+R113+R115+R117+R128+R135+R141</f>
        <v>16.075405180000001</v>
      </c>
      <c r="S91" s="168"/>
      <c r="T91" s="170">
        <f>T92+T98+T109+T113+T115+T117+T128+T135+T141</f>
        <v>31.9222</v>
      </c>
      <c r="AR91" s="163" t="s">
        <v>82</v>
      </c>
      <c r="AT91" s="171" t="s">
        <v>73</v>
      </c>
      <c r="AU91" s="171" t="s">
        <v>74</v>
      </c>
      <c r="AY91" s="163" t="s">
        <v>285</v>
      </c>
      <c r="BK91" s="172">
        <f>BK92+BK98+BK109+BK113+BK115+BK117+BK128+BK135+BK141</f>
        <v>0</v>
      </c>
    </row>
    <row r="92" spans="2:65" s="10" customFormat="1" ht="19.95" customHeight="1">
      <c r="B92" s="162"/>
      <c r="D92" s="173" t="s">
        <v>73</v>
      </c>
      <c r="E92" s="174" t="s">
        <v>147</v>
      </c>
      <c r="F92" s="174" t="s">
        <v>406</v>
      </c>
      <c r="I92" s="165"/>
      <c r="J92" s="175">
        <f>BK92</f>
        <v>0</v>
      </c>
      <c r="L92" s="162"/>
      <c r="M92" s="167"/>
      <c r="N92" s="168"/>
      <c r="O92" s="168"/>
      <c r="P92" s="169">
        <f>SUM(P93:P97)</f>
        <v>0</v>
      </c>
      <c r="Q92" s="168"/>
      <c r="R92" s="169">
        <f>SUM(R93:R97)</f>
        <v>0.99864600000000003</v>
      </c>
      <c r="S92" s="168"/>
      <c r="T92" s="170">
        <f>SUM(T93:T97)</f>
        <v>0</v>
      </c>
      <c r="AR92" s="163" t="s">
        <v>82</v>
      </c>
      <c r="AT92" s="171" t="s">
        <v>73</v>
      </c>
      <c r="AU92" s="171" t="s">
        <v>82</v>
      </c>
      <c r="AY92" s="163" t="s">
        <v>285</v>
      </c>
      <c r="BK92" s="172">
        <f>SUM(BK93:BK97)</f>
        <v>0</v>
      </c>
    </row>
    <row r="93" spans="2:65" s="1" customFormat="1" ht="24">
      <c r="B93" s="176"/>
      <c r="C93" s="177" t="s">
        <v>82</v>
      </c>
      <c r="D93" s="177" t="s">
        <v>287</v>
      </c>
      <c r="E93" s="178" t="s">
        <v>4673</v>
      </c>
      <c r="F93" s="179" t="s">
        <v>4674</v>
      </c>
      <c r="G93" s="180" t="s">
        <v>328</v>
      </c>
      <c r="H93" s="181">
        <v>46.2</v>
      </c>
      <c r="I93" s="182"/>
      <c r="J93" s="183">
        <f>ROUND(I93*H93,2)</f>
        <v>0</v>
      </c>
      <c r="K93" s="403" t="s">
        <v>5585</v>
      </c>
      <c r="L93" s="42"/>
      <c r="M93" s="184" t="s">
        <v>5</v>
      </c>
      <c r="N93" s="185" t="s">
        <v>45</v>
      </c>
      <c r="O93" s="43"/>
      <c r="P93" s="186">
        <f>O93*H93</f>
        <v>0</v>
      </c>
      <c r="Q93" s="186">
        <v>1.7330000000000002E-2</v>
      </c>
      <c r="R93" s="186">
        <f>Q93*H93</f>
        <v>0.80064600000000008</v>
      </c>
      <c r="S93" s="186">
        <v>0</v>
      </c>
      <c r="T93" s="187">
        <f>S93*H93</f>
        <v>0</v>
      </c>
      <c r="AR93" s="25" t="s">
        <v>291</v>
      </c>
      <c r="AT93" s="25" t="s">
        <v>287</v>
      </c>
      <c r="AU93" s="25" t="s">
        <v>84</v>
      </c>
      <c r="AY93" s="25" t="s">
        <v>285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5" t="s">
        <v>82</v>
      </c>
      <c r="BK93" s="188">
        <f>ROUND(I93*H93,2)</f>
        <v>0</v>
      </c>
      <c r="BL93" s="25" t="s">
        <v>291</v>
      </c>
      <c r="BM93" s="25" t="s">
        <v>84</v>
      </c>
    </row>
    <row r="94" spans="2:65" s="11" customFormat="1">
      <c r="B94" s="189"/>
      <c r="D94" s="190" t="s">
        <v>292</v>
      </c>
      <c r="E94" s="191" t="s">
        <v>5</v>
      </c>
      <c r="F94" s="192" t="s">
        <v>4675</v>
      </c>
      <c r="H94" s="193">
        <v>39.200000000000003</v>
      </c>
      <c r="I94" s="194"/>
      <c r="K94" s="412"/>
      <c r="L94" s="189"/>
      <c r="M94" s="195"/>
      <c r="N94" s="196"/>
      <c r="O94" s="196"/>
      <c r="P94" s="196"/>
      <c r="Q94" s="196"/>
      <c r="R94" s="196"/>
      <c r="S94" s="196"/>
      <c r="T94" s="197"/>
      <c r="AT94" s="191" t="s">
        <v>292</v>
      </c>
      <c r="AU94" s="191" t="s">
        <v>84</v>
      </c>
      <c r="AV94" s="11" t="s">
        <v>84</v>
      </c>
      <c r="AW94" s="11" t="s">
        <v>37</v>
      </c>
      <c r="AX94" s="11" t="s">
        <v>74</v>
      </c>
      <c r="AY94" s="191" t="s">
        <v>285</v>
      </c>
    </row>
    <row r="95" spans="2:65" s="11" customFormat="1">
      <c r="B95" s="189"/>
      <c r="D95" s="190" t="s">
        <v>292</v>
      </c>
      <c r="E95" s="191" t="s">
        <v>5</v>
      </c>
      <c r="F95" s="192" t="s">
        <v>4676</v>
      </c>
      <c r="H95" s="193">
        <v>7</v>
      </c>
      <c r="I95" s="194"/>
      <c r="K95" s="412"/>
      <c r="L95" s="189"/>
      <c r="M95" s="195"/>
      <c r="N95" s="196"/>
      <c r="O95" s="196"/>
      <c r="P95" s="196"/>
      <c r="Q95" s="196"/>
      <c r="R95" s="196"/>
      <c r="S95" s="196"/>
      <c r="T95" s="197"/>
      <c r="AT95" s="191" t="s">
        <v>292</v>
      </c>
      <c r="AU95" s="191" t="s">
        <v>84</v>
      </c>
      <c r="AV95" s="11" t="s">
        <v>84</v>
      </c>
      <c r="AW95" s="11" t="s">
        <v>37</v>
      </c>
      <c r="AX95" s="11" t="s">
        <v>74</v>
      </c>
      <c r="AY95" s="191" t="s">
        <v>285</v>
      </c>
    </row>
    <row r="96" spans="2:65" s="13" customFormat="1">
      <c r="B96" s="206"/>
      <c r="D96" s="215" t="s">
        <v>292</v>
      </c>
      <c r="E96" s="219" t="s">
        <v>5</v>
      </c>
      <c r="F96" s="220" t="s">
        <v>310</v>
      </c>
      <c r="H96" s="221">
        <v>46.2</v>
      </c>
      <c r="I96" s="210"/>
      <c r="K96" s="413"/>
      <c r="L96" s="206"/>
      <c r="M96" s="211"/>
      <c r="N96" s="212"/>
      <c r="O96" s="212"/>
      <c r="P96" s="212"/>
      <c r="Q96" s="212"/>
      <c r="R96" s="212"/>
      <c r="S96" s="212"/>
      <c r="T96" s="213"/>
      <c r="AT96" s="214" t="s">
        <v>292</v>
      </c>
      <c r="AU96" s="214" t="s">
        <v>84</v>
      </c>
      <c r="AV96" s="13" t="s">
        <v>291</v>
      </c>
      <c r="AW96" s="13" t="s">
        <v>37</v>
      </c>
      <c r="AX96" s="13" t="s">
        <v>82</v>
      </c>
      <c r="AY96" s="214" t="s">
        <v>285</v>
      </c>
    </row>
    <row r="97" spans="2:65" s="1" customFormat="1" ht="48">
      <c r="B97" s="176"/>
      <c r="C97" s="177" t="s">
        <v>84</v>
      </c>
      <c r="D97" s="177" t="s">
        <v>287</v>
      </c>
      <c r="E97" s="178" t="s">
        <v>4019</v>
      </c>
      <c r="F97" s="179" t="s">
        <v>456</v>
      </c>
      <c r="G97" s="180" t="s">
        <v>328</v>
      </c>
      <c r="H97" s="181">
        <v>3.3</v>
      </c>
      <c r="I97" s="182"/>
      <c r="J97" s="183">
        <f>ROUND(I97*H97,2)</f>
        <v>0</v>
      </c>
      <c r="K97" s="414" t="s">
        <v>5583</v>
      </c>
      <c r="L97" s="42"/>
      <c r="M97" s="184" t="s">
        <v>5</v>
      </c>
      <c r="N97" s="185" t="s">
        <v>45</v>
      </c>
      <c r="O97" s="43"/>
      <c r="P97" s="186">
        <f>O97*H97</f>
        <v>0</v>
      </c>
      <c r="Q97" s="186">
        <v>0.06</v>
      </c>
      <c r="R97" s="186">
        <f>Q97*H97</f>
        <v>0.19799999999999998</v>
      </c>
      <c r="S97" s="186">
        <v>0</v>
      </c>
      <c r="T97" s="187">
        <f>S97*H97</f>
        <v>0</v>
      </c>
      <c r="AR97" s="25" t="s">
        <v>291</v>
      </c>
      <c r="AT97" s="25" t="s">
        <v>287</v>
      </c>
      <c r="AU97" s="25" t="s">
        <v>84</v>
      </c>
      <c r="AY97" s="25" t="s">
        <v>285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5" t="s">
        <v>82</v>
      </c>
      <c r="BK97" s="188">
        <f>ROUND(I97*H97,2)</f>
        <v>0</v>
      </c>
      <c r="BL97" s="25" t="s">
        <v>291</v>
      </c>
      <c r="BM97" s="25" t="s">
        <v>291</v>
      </c>
    </row>
    <row r="98" spans="2:65" s="10" customFormat="1" ht="14.4">
      <c r="B98" s="162"/>
      <c r="D98" s="173" t="s">
        <v>73</v>
      </c>
      <c r="E98" s="174" t="s">
        <v>458</v>
      </c>
      <c r="F98" s="174" t="s">
        <v>459</v>
      </c>
      <c r="I98" s="165"/>
      <c r="J98" s="175">
        <f>BK98</f>
        <v>0</v>
      </c>
      <c r="K98" s="401"/>
      <c r="L98" s="162"/>
      <c r="M98" s="167"/>
      <c r="N98" s="168"/>
      <c r="O98" s="168"/>
      <c r="P98" s="169">
        <f>SUM(P99:P108)</f>
        <v>0</v>
      </c>
      <c r="Q98" s="168"/>
      <c r="R98" s="169">
        <f>SUM(R99:R108)</f>
        <v>5.6530391800000004</v>
      </c>
      <c r="S98" s="168"/>
      <c r="T98" s="170">
        <f>SUM(T99:T108)</f>
        <v>0</v>
      </c>
      <c r="AR98" s="163" t="s">
        <v>82</v>
      </c>
      <c r="AT98" s="171" t="s">
        <v>73</v>
      </c>
      <c r="AU98" s="171" t="s">
        <v>82</v>
      </c>
      <c r="AY98" s="163" t="s">
        <v>285</v>
      </c>
      <c r="BK98" s="172">
        <f>SUM(BK99:BK108)</f>
        <v>0</v>
      </c>
    </row>
    <row r="99" spans="2:65" s="1" customFormat="1" ht="24">
      <c r="B99" s="176"/>
      <c r="C99" s="177" t="s">
        <v>142</v>
      </c>
      <c r="D99" s="177" t="s">
        <v>287</v>
      </c>
      <c r="E99" s="178" t="s">
        <v>4677</v>
      </c>
      <c r="F99" s="179" t="s">
        <v>470</v>
      </c>
      <c r="G99" s="180" t="s">
        <v>328</v>
      </c>
      <c r="H99" s="181">
        <v>184.761</v>
      </c>
      <c r="I99" s="182"/>
      <c r="J99" s="183">
        <f>ROUND(I99*H99,2)</f>
        <v>0</v>
      </c>
      <c r="K99" s="403" t="s">
        <v>5585</v>
      </c>
      <c r="L99" s="42"/>
      <c r="M99" s="184" t="s">
        <v>5</v>
      </c>
      <c r="N99" s="185" t="s">
        <v>45</v>
      </c>
      <c r="O99" s="43"/>
      <c r="P99" s="186">
        <f>O99*H99</f>
        <v>0</v>
      </c>
      <c r="Q99" s="186">
        <v>3.0380000000000001E-2</v>
      </c>
      <c r="R99" s="186">
        <f>Q99*H99</f>
        <v>5.6130391800000003</v>
      </c>
      <c r="S99" s="186">
        <v>0</v>
      </c>
      <c r="T99" s="187">
        <f>S99*H99</f>
        <v>0</v>
      </c>
      <c r="AR99" s="25" t="s">
        <v>291</v>
      </c>
      <c r="AT99" s="25" t="s">
        <v>287</v>
      </c>
      <c r="AU99" s="25" t="s">
        <v>84</v>
      </c>
      <c r="AY99" s="25" t="s">
        <v>285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5" t="s">
        <v>82</v>
      </c>
      <c r="BK99" s="188">
        <f>ROUND(I99*H99,2)</f>
        <v>0</v>
      </c>
      <c r="BL99" s="25" t="s">
        <v>291</v>
      </c>
      <c r="BM99" s="25" t="s">
        <v>334</v>
      </c>
    </row>
    <row r="100" spans="2:65" s="11" customFormat="1">
      <c r="B100" s="189"/>
      <c r="D100" s="190" t="s">
        <v>292</v>
      </c>
      <c r="E100" s="191" t="s">
        <v>5</v>
      </c>
      <c r="F100" s="192" t="s">
        <v>4678</v>
      </c>
      <c r="H100" s="193">
        <v>67.08</v>
      </c>
      <c r="I100" s="194"/>
      <c r="K100" s="412"/>
      <c r="L100" s="189"/>
      <c r="M100" s="195"/>
      <c r="N100" s="196"/>
      <c r="O100" s="196"/>
      <c r="P100" s="196"/>
      <c r="Q100" s="196"/>
      <c r="R100" s="196"/>
      <c r="S100" s="196"/>
      <c r="T100" s="197"/>
      <c r="AT100" s="191" t="s">
        <v>292</v>
      </c>
      <c r="AU100" s="191" t="s">
        <v>84</v>
      </c>
      <c r="AV100" s="11" t="s">
        <v>84</v>
      </c>
      <c r="AW100" s="11" t="s">
        <v>37</v>
      </c>
      <c r="AX100" s="11" t="s">
        <v>74</v>
      </c>
      <c r="AY100" s="191" t="s">
        <v>285</v>
      </c>
    </row>
    <row r="101" spans="2:65" s="11" customFormat="1">
      <c r="B101" s="189"/>
      <c r="D101" s="190" t="s">
        <v>292</v>
      </c>
      <c r="E101" s="191" t="s">
        <v>5</v>
      </c>
      <c r="F101" s="192" t="s">
        <v>4679</v>
      </c>
      <c r="H101" s="193">
        <v>90.816000000000003</v>
      </c>
      <c r="I101" s="194"/>
      <c r="K101" s="412"/>
      <c r="L101" s="189"/>
      <c r="M101" s="195"/>
      <c r="N101" s="196"/>
      <c r="O101" s="196"/>
      <c r="P101" s="196"/>
      <c r="Q101" s="196"/>
      <c r="R101" s="196"/>
      <c r="S101" s="196"/>
      <c r="T101" s="197"/>
      <c r="AT101" s="191" t="s">
        <v>292</v>
      </c>
      <c r="AU101" s="191" t="s">
        <v>84</v>
      </c>
      <c r="AV101" s="11" t="s">
        <v>84</v>
      </c>
      <c r="AW101" s="11" t="s">
        <v>37</v>
      </c>
      <c r="AX101" s="11" t="s">
        <v>74</v>
      </c>
      <c r="AY101" s="191" t="s">
        <v>285</v>
      </c>
    </row>
    <row r="102" spans="2:65" s="11" customFormat="1">
      <c r="B102" s="189"/>
      <c r="D102" s="190" t="s">
        <v>292</v>
      </c>
      <c r="E102" s="191" t="s">
        <v>5</v>
      </c>
      <c r="F102" s="192" t="s">
        <v>4680</v>
      </c>
      <c r="H102" s="193">
        <v>-6.4349999999999996</v>
      </c>
      <c r="I102" s="194"/>
      <c r="K102" s="412"/>
      <c r="L102" s="189"/>
      <c r="M102" s="195"/>
      <c r="N102" s="196"/>
      <c r="O102" s="196"/>
      <c r="P102" s="196"/>
      <c r="Q102" s="196"/>
      <c r="R102" s="196"/>
      <c r="S102" s="196"/>
      <c r="T102" s="197"/>
      <c r="AT102" s="191" t="s">
        <v>292</v>
      </c>
      <c r="AU102" s="191" t="s">
        <v>84</v>
      </c>
      <c r="AV102" s="11" t="s">
        <v>84</v>
      </c>
      <c r="AW102" s="11" t="s">
        <v>37</v>
      </c>
      <c r="AX102" s="11" t="s">
        <v>74</v>
      </c>
      <c r="AY102" s="191" t="s">
        <v>285</v>
      </c>
    </row>
    <row r="103" spans="2:65" s="11" customFormat="1">
      <c r="B103" s="189"/>
      <c r="D103" s="190" t="s">
        <v>292</v>
      </c>
      <c r="E103" s="191" t="s">
        <v>5</v>
      </c>
      <c r="F103" s="192" t="s">
        <v>4681</v>
      </c>
      <c r="H103" s="193">
        <v>-7.4</v>
      </c>
      <c r="I103" s="194"/>
      <c r="K103" s="412"/>
      <c r="L103" s="189"/>
      <c r="M103" s="195"/>
      <c r="N103" s="196"/>
      <c r="O103" s="196"/>
      <c r="P103" s="196"/>
      <c r="Q103" s="196"/>
      <c r="R103" s="196"/>
      <c r="S103" s="196"/>
      <c r="T103" s="197"/>
      <c r="AT103" s="191" t="s">
        <v>292</v>
      </c>
      <c r="AU103" s="191" t="s">
        <v>84</v>
      </c>
      <c r="AV103" s="11" t="s">
        <v>84</v>
      </c>
      <c r="AW103" s="11" t="s">
        <v>37</v>
      </c>
      <c r="AX103" s="11" t="s">
        <v>74</v>
      </c>
      <c r="AY103" s="191" t="s">
        <v>285</v>
      </c>
    </row>
    <row r="104" spans="2:65" s="11" customFormat="1">
      <c r="B104" s="189"/>
      <c r="D104" s="190" t="s">
        <v>292</v>
      </c>
      <c r="E104" s="191" t="s">
        <v>5</v>
      </c>
      <c r="F104" s="192" t="s">
        <v>4682</v>
      </c>
      <c r="H104" s="193">
        <v>7.5</v>
      </c>
      <c r="I104" s="194"/>
      <c r="K104" s="412"/>
      <c r="L104" s="189"/>
      <c r="M104" s="195"/>
      <c r="N104" s="196"/>
      <c r="O104" s="196"/>
      <c r="P104" s="196"/>
      <c r="Q104" s="196"/>
      <c r="R104" s="196"/>
      <c r="S104" s="196"/>
      <c r="T104" s="197"/>
      <c r="AT104" s="191" t="s">
        <v>292</v>
      </c>
      <c r="AU104" s="191" t="s">
        <v>84</v>
      </c>
      <c r="AV104" s="11" t="s">
        <v>84</v>
      </c>
      <c r="AW104" s="11" t="s">
        <v>37</v>
      </c>
      <c r="AX104" s="11" t="s">
        <v>74</v>
      </c>
      <c r="AY104" s="191" t="s">
        <v>285</v>
      </c>
    </row>
    <row r="105" spans="2:65" s="11" customFormat="1">
      <c r="B105" s="189"/>
      <c r="D105" s="190" t="s">
        <v>292</v>
      </c>
      <c r="E105" s="191" t="s">
        <v>5</v>
      </c>
      <c r="F105" s="192" t="s">
        <v>4683</v>
      </c>
      <c r="H105" s="193">
        <v>4.4000000000000004</v>
      </c>
      <c r="I105" s="194"/>
      <c r="K105" s="412"/>
      <c r="L105" s="189"/>
      <c r="M105" s="195"/>
      <c r="N105" s="196"/>
      <c r="O105" s="196"/>
      <c r="P105" s="196"/>
      <c r="Q105" s="196"/>
      <c r="R105" s="196"/>
      <c r="S105" s="196"/>
      <c r="T105" s="197"/>
      <c r="AT105" s="191" t="s">
        <v>292</v>
      </c>
      <c r="AU105" s="191" t="s">
        <v>84</v>
      </c>
      <c r="AV105" s="11" t="s">
        <v>84</v>
      </c>
      <c r="AW105" s="11" t="s">
        <v>37</v>
      </c>
      <c r="AX105" s="11" t="s">
        <v>74</v>
      </c>
      <c r="AY105" s="191" t="s">
        <v>285</v>
      </c>
    </row>
    <row r="106" spans="2:65" s="11" customFormat="1">
      <c r="B106" s="189"/>
      <c r="D106" s="190" t="s">
        <v>292</v>
      </c>
      <c r="E106" s="191" t="s">
        <v>5</v>
      </c>
      <c r="F106" s="192" t="s">
        <v>4684</v>
      </c>
      <c r="H106" s="193">
        <v>28.8</v>
      </c>
      <c r="I106" s="194"/>
      <c r="K106" s="412"/>
      <c r="L106" s="189"/>
      <c r="M106" s="195"/>
      <c r="N106" s="196"/>
      <c r="O106" s="196"/>
      <c r="P106" s="196"/>
      <c r="Q106" s="196"/>
      <c r="R106" s="196"/>
      <c r="S106" s="196"/>
      <c r="T106" s="197"/>
      <c r="AT106" s="191" t="s">
        <v>292</v>
      </c>
      <c r="AU106" s="191" t="s">
        <v>84</v>
      </c>
      <c r="AV106" s="11" t="s">
        <v>84</v>
      </c>
      <c r="AW106" s="11" t="s">
        <v>37</v>
      </c>
      <c r="AX106" s="11" t="s">
        <v>74</v>
      </c>
      <c r="AY106" s="191" t="s">
        <v>285</v>
      </c>
    </row>
    <row r="107" spans="2:65" s="13" customFormat="1">
      <c r="B107" s="206"/>
      <c r="D107" s="215" t="s">
        <v>292</v>
      </c>
      <c r="E107" s="219" t="s">
        <v>5</v>
      </c>
      <c r="F107" s="220" t="s">
        <v>310</v>
      </c>
      <c r="H107" s="221">
        <v>184.761</v>
      </c>
      <c r="I107" s="210"/>
      <c r="K107" s="413"/>
      <c r="L107" s="206"/>
      <c r="M107" s="211"/>
      <c r="N107" s="212"/>
      <c r="O107" s="212"/>
      <c r="P107" s="212"/>
      <c r="Q107" s="212"/>
      <c r="R107" s="212"/>
      <c r="S107" s="212"/>
      <c r="T107" s="213"/>
      <c r="AT107" s="214" t="s">
        <v>292</v>
      </c>
      <c r="AU107" s="214" t="s">
        <v>84</v>
      </c>
      <c r="AV107" s="13" t="s">
        <v>291</v>
      </c>
      <c r="AW107" s="13" t="s">
        <v>37</v>
      </c>
      <c r="AX107" s="13" t="s">
        <v>82</v>
      </c>
      <c r="AY107" s="214" t="s">
        <v>285</v>
      </c>
    </row>
    <row r="108" spans="2:65" s="1" customFormat="1" ht="24">
      <c r="B108" s="176"/>
      <c r="C108" s="177" t="s">
        <v>291</v>
      </c>
      <c r="D108" s="177" t="s">
        <v>287</v>
      </c>
      <c r="E108" s="178" t="s">
        <v>4685</v>
      </c>
      <c r="F108" s="179" t="s">
        <v>486</v>
      </c>
      <c r="G108" s="180" t="s">
        <v>328</v>
      </c>
      <c r="H108" s="181">
        <v>20</v>
      </c>
      <c r="I108" s="182"/>
      <c r="J108" s="183">
        <f>ROUND(I108*H108,2)</f>
        <v>0</v>
      </c>
      <c r="K108" s="415" t="s">
        <v>5589</v>
      </c>
      <c r="L108" s="42"/>
      <c r="M108" s="184" t="s">
        <v>5</v>
      </c>
      <c r="N108" s="185" t="s">
        <v>45</v>
      </c>
      <c r="O108" s="43"/>
      <c r="P108" s="186">
        <f>O108*H108</f>
        <v>0</v>
      </c>
      <c r="Q108" s="186">
        <v>2E-3</v>
      </c>
      <c r="R108" s="186">
        <f>Q108*H108</f>
        <v>0.04</v>
      </c>
      <c r="S108" s="186">
        <v>0</v>
      </c>
      <c r="T108" s="187">
        <f>S108*H108</f>
        <v>0</v>
      </c>
      <c r="AR108" s="25" t="s">
        <v>291</v>
      </c>
      <c r="AT108" s="25" t="s">
        <v>287</v>
      </c>
      <c r="AU108" s="25" t="s">
        <v>84</v>
      </c>
      <c r="AY108" s="25" t="s">
        <v>285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5" t="s">
        <v>82</v>
      </c>
      <c r="BK108" s="188">
        <f>ROUND(I108*H108,2)</f>
        <v>0</v>
      </c>
      <c r="BL108" s="25" t="s">
        <v>291</v>
      </c>
      <c r="BM108" s="25" t="s">
        <v>314</v>
      </c>
    </row>
    <row r="109" spans="2:65" s="10" customFormat="1" ht="14.4">
      <c r="B109" s="162"/>
      <c r="D109" s="173" t="s">
        <v>73</v>
      </c>
      <c r="E109" s="174" t="s">
        <v>499</v>
      </c>
      <c r="F109" s="174" t="s">
        <v>500</v>
      </c>
      <c r="I109" s="165"/>
      <c r="J109" s="175">
        <f>BK109</f>
        <v>0</v>
      </c>
      <c r="K109" s="401"/>
      <c r="L109" s="162"/>
      <c r="M109" s="167"/>
      <c r="N109" s="168"/>
      <c r="O109" s="168"/>
      <c r="P109" s="169">
        <f>SUM(P110:P112)</f>
        <v>0</v>
      </c>
      <c r="Q109" s="168"/>
      <c r="R109" s="169">
        <f>SUM(R110:R112)</f>
        <v>9.4237199999999994</v>
      </c>
      <c r="S109" s="168"/>
      <c r="T109" s="170">
        <f>SUM(T110:T112)</f>
        <v>0</v>
      </c>
      <c r="AR109" s="163" t="s">
        <v>82</v>
      </c>
      <c r="AT109" s="171" t="s">
        <v>73</v>
      </c>
      <c r="AU109" s="171" t="s">
        <v>82</v>
      </c>
      <c r="AY109" s="163" t="s">
        <v>285</v>
      </c>
      <c r="BK109" s="172">
        <f>SUM(BK110:BK112)</f>
        <v>0</v>
      </c>
    </row>
    <row r="110" spans="2:65" s="1" customFormat="1" ht="24">
      <c r="B110" s="176"/>
      <c r="C110" s="177" t="s">
        <v>330</v>
      </c>
      <c r="D110" s="177" t="s">
        <v>287</v>
      </c>
      <c r="E110" s="178" t="s">
        <v>4686</v>
      </c>
      <c r="F110" s="179" t="s">
        <v>4687</v>
      </c>
      <c r="G110" s="180" t="s">
        <v>290</v>
      </c>
      <c r="H110" s="181">
        <v>1.8</v>
      </c>
      <c r="I110" s="182"/>
      <c r="J110" s="183">
        <f>ROUND(I110*H110,2)</f>
        <v>0</v>
      </c>
      <c r="K110" s="415" t="s">
        <v>5585</v>
      </c>
      <c r="L110" s="42"/>
      <c r="M110" s="184" t="s">
        <v>5</v>
      </c>
      <c r="N110" s="185" t="s">
        <v>45</v>
      </c>
      <c r="O110" s="43"/>
      <c r="P110" s="186">
        <f>O110*H110</f>
        <v>0</v>
      </c>
      <c r="Q110" s="186">
        <v>2</v>
      </c>
      <c r="R110" s="186">
        <f>Q110*H110</f>
        <v>3.6</v>
      </c>
      <c r="S110" s="186">
        <v>0</v>
      </c>
      <c r="T110" s="187">
        <f>S110*H110</f>
        <v>0</v>
      </c>
      <c r="AR110" s="25" t="s">
        <v>291</v>
      </c>
      <c r="AT110" s="25" t="s">
        <v>287</v>
      </c>
      <c r="AU110" s="25" t="s">
        <v>84</v>
      </c>
      <c r="AY110" s="25" t="s">
        <v>285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5" t="s">
        <v>82</v>
      </c>
      <c r="BK110" s="188">
        <f>ROUND(I110*H110,2)</f>
        <v>0</v>
      </c>
      <c r="BL110" s="25" t="s">
        <v>291</v>
      </c>
      <c r="BM110" s="25" t="s">
        <v>319</v>
      </c>
    </row>
    <row r="111" spans="2:65" s="11" customFormat="1">
      <c r="B111" s="189"/>
      <c r="D111" s="215" t="s">
        <v>292</v>
      </c>
      <c r="E111" s="216" t="s">
        <v>5</v>
      </c>
      <c r="F111" s="217" t="s">
        <v>4688</v>
      </c>
      <c r="H111" s="218">
        <v>1.8</v>
      </c>
      <c r="I111" s="194"/>
      <c r="K111" s="412"/>
      <c r="L111" s="189"/>
      <c r="M111" s="195"/>
      <c r="N111" s="196"/>
      <c r="O111" s="196"/>
      <c r="P111" s="196"/>
      <c r="Q111" s="196"/>
      <c r="R111" s="196"/>
      <c r="S111" s="196"/>
      <c r="T111" s="197"/>
      <c r="AT111" s="191" t="s">
        <v>292</v>
      </c>
      <c r="AU111" s="191" t="s">
        <v>84</v>
      </c>
      <c r="AV111" s="11" t="s">
        <v>84</v>
      </c>
      <c r="AW111" s="11" t="s">
        <v>37</v>
      </c>
      <c r="AX111" s="11" t="s">
        <v>82</v>
      </c>
      <c r="AY111" s="191" t="s">
        <v>285</v>
      </c>
    </row>
    <row r="112" spans="2:65" s="1" customFormat="1" ht="24">
      <c r="B112" s="176"/>
      <c r="C112" s="177" t="s">
        <v>334</v>
      </c>
      <c r="D112" s="177" t="s">
        <v>287</v>
      </c>
      <c r="E112" s="178" t="s">
        <v>4689</v>
      </c>
      <c r="F112" s="179" t="s">
        <v>4690</v>
      </c>
      <c r="G112" s="180" t="s">
        <v>328</v>
      </c>
      <c r="H112" s="181">
        <v>36</v>
      </c>
      <c r="I112" s="182"/>
      <c r="J112" s="183">
        <f>ROUND(I112*H112,2)</f>
        <v>0</v>
      </c>
      <c r="K112" s="415" t="s">
        <v>5585</v>
      </c>
      <c r="L112" s="42"/>
      <c r="M112" s="184" t="s">
        <v>5</v>
      </c>
      <c r="N112" s="185" t="s">
        <v>45</v>
      </c>
      <c r="O112" s="43"/>
      <c r="P112" s="186">
        <f>O112*H112</f>
        <v>0</v>
      </c>
      <c r="Q112" s="186">
        <v>0.16177</v>
      </c>
      <c r="R112" s="186">
        <f>Q112*H112</f>
        <v>5.8237199999999998</v>
      </c>
      <c r="S112" s="186">
        <v>0</v>
      </c>
      <c r="T112" s="187">
        <f>S112*H112</f>
        <v>0</v>
      </c>
      <c r="AR112" s="25" t="s">
        <v>291</v>
      </c>
      <c r="AT112" s="25" t="s">
        <v>287</v>
      </c>
      <c r="AU112" s="25" t="s">
        <v>84</v>
      </c>
      <c r="AY112" s="25" t="s">
        <v>285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5" t="s">
        <v>82</v>
      </c>
      <c r="BK112" s="188">
        <f>ROUND(I112*H112,2)</f>
        <v>0</v>
      </c>
      <c r="BL112" s="25" t="s">
        <v>291</v>
      </c>
      <c r="BM112" s="25" t="s">
        <v>329</v>
      </c>
    </row>
    <row r="113" spans="2:65" s="10" customFormat="1" ht="14.4">
      <c r="B113" s="162"/>
      <c r="D113" s="173" t="s">
        <v>73</v>
      </c>
      <c r="E113" s="174" t="s">
        <v>541</v>
      </c>
      <c r="F113" s="174" t="s">
        <v>542</v>
      </c>
      <c r="I113" s="165"/>
      <c r="J113" s="175">
        <f>BK113</f>
        <v>0</v>
      </c>
      <c r="K113" s="401"/>
      <c r="L113" s="162"/>
      <c r="M113" s="167"/>
      <c r="N113" s="168"/>
      <c r="O113" s="168"/>
      <c r="P113" s="169">
        <f>P114</f>
        <v>0</v>
      </c>
      <c r="Q113" s="168"/>
      <c r="R113" s="169">
        <f>R114</f>
        <v>0</v>
      </c>
      <c r="S113" s="168"/>
      <c r="T113" s="170">
        <f>T114</f>
        <v>0</v>
      </c>
      <c r="AR113" s="163" t="s">
        <v>82</v>
      </c>
      <c r="AT113" s="171" t="s">
        <v>73</v>
      </c>
      <c r="AU113" s="171" t="s">
        <v>82</v>
      </c>
      <c r="AY113" s="163" t="s">
        <v>285</v>
      </c>
      <c r="BK113" s="172">
        <f>BK114</f>
        <v>0</v>
      </c>
    </row>
    <row r="114" spans="2:65" s="1" customFormat="1" ht="24">
      <c r="B114" s="176"/>
      <c r="C114" s="177" t="s">
        <v>338</v>
      </c>
      <c r="D114" s="177" t="s">
        <v>287</v>
      </c>
      <c r="E114" s="178" t="s">
        <v>553</v>
      </c>
      <c r="F114" s="179" t="s">
        <v>554</v>
      </c>
      <c r="G114" s="180" t="s">
        <v>328</v>
      </c>
      <c r="H114" s="181">
        <v>8</v>
      </c>
      <c r="I114" s="182"/>
      <c r="J114" s="183">
        <f>ROUND(I114*H114,2)</f>
        <v>0</v>
      </c>
      <c r="K114" s="415" t="s">
        <v>5585</v>
      </c>
      <c r="L114" s="42"/>
      <c r="M114" s="184" t="s">
        <v>5</v>
      </c>
      <c r="N114" s="185" t="s">
        <v>45</v>
      </c>
      <c r="O114" s="4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AR114" s="25" t="s">
        <v>291</v>
      </c>
      <c r="AT114" s="25" t="s">
        <v>287</v>
      </c>
      <c r="AU114" s="25" t="s">
        <v>84</v>
      </c>
      <c r="AY114" s="25" t="s">
        <v>285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5" t="s">
        <v>82</v>
      </c>
      <c r="BK114" s="188">
        <f>ROUND(I114*H114,2)</f>
        <v>0</v>
      </c>
      <c r="BL114" s="25" t="s">
        <v>291</v>
      </c>
      <c r="BM114" s="25" t="s">
        <v>333</v>
      </c>
    </row>
    <row r="115" spans="2:65" s="10" customFormat="1" ht="14.4">
      <c r="B115" s="162"/>
      <c r="D115" s="173" t="s">
        <v>73</v>
      </c>
      <c r="E115" s="174" t="s">
        <v>556</v>
      </c>
      <c r="F115" s="174" t="s">
        <v>557</v>
      </c>
      <c r="I115" s="165"/>
      <c r="J115" s="175">
        <f>BK115</f>
        <v>0</v>
      </c>
      <c r="K115" s="401"/>
      <c r="L115" s="162"/>
      <c r="M115" s="167"/>
      <c r="N115" s="168"/>
      <c r="O115" s="168"/>
      <c r="P115" s="169">
        <f>P116</f>
        <v>0</v>
      </c>
      <c r="Q115" s="168"/>
      <c r="R115" s="169">
        <f>R116</f>
        <v>0</v>
      </c>
      <c r="S115" s="168"/>
      <c r="T115" s="170">
        <f>T116</f>
        <v>0</v>
      </c>
      <c r="AR115" s="163" t="s">
        <v>82</v>
      </c>
      <c r="AT115" s="171" t="s">
        <v>73</v>
      </c>
      <c r="AU115" s="171" t="s">
        <v>82</v>
      </c>
      <c r="AY115" s="163" t="s">
        <v>285</v>
      </c>
      <c r="BK115" s="172">
        <f>BK116</f>
        <v>0</v>
      </c>
    </row>
    <row r="116" spans="2:65" s="1" customFormat="1" ht="24">
      <c r="B116" s="176"/>
      <c r="C116" s="177" t="s">
        <v>314</v>
      </c>
      <c r="D116" s="177" t="s">
        <v>287</v>
      </c>
      <c r="E116" s="178" t="s">
        <v>558</v>
      </c>
      <c r="F116" s="179" t="s">
        <v>559</v>
      </c>
      <c r="G116" s="180" t="s">
        <v>328</v>
      </c>
      <c r="H116" s="181">
        <v>36</v>
      </c>
      <c r="I116" s="182"/>
      <c r="J116" s="183">
        <f>ROUND(I116*H116,2)</f>
        <v>0</v>
      </c>
      <c r="K116" s="415" t="s">
        <v>5585</v>
      </c>
      <c r="L116" s="42"/>
      <c r="M116" s="184" t="s">
        <v>5</v>
      </c>
      <c r="N116" s="185" t="s">
        <v>45</v>
      </c>
      <c r="O116" s="43"/>
      <c r="P116" s="186">
        <f>O116*H116</f>
        <v>0</v>
      </c>
      <c r="Q116" s="186">
        <v>0</v>
      </c>
      <c r="R116" s="186">
        <f>Q116*H116</f>
        <v>0</v>
      </c>
      <c r="S116" s="186">
        <v>0</v>
      </c>
      <c r="T116" s="187">
        <f>S116*H116</f>
        <v>0</v>
      </c>
      <c r="AR116" s="25" t="s">
        <v>291</v>
      </c>
      <c r="AT116" s="25" t="s">
        <v>287</v>
      </c>
      <c r="AU116" s="25" t="s">
        <v>84</v>
      </c>
      <c r="AY116" s="25" t="s">
        <v>285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5" t="s">
        <v>82</v>
      </c>
      <c r="BK116" s="188">
        <f>ROUND(I116*H116,2)</f>
        <v>0</v>
      </c>
      <c r="BL116" s="25" t="s">
        <v>291</v>
      </c>
      <c r="BM116" s="25" t="s">
        <v>337</v>
      </c>
    </row>
    <row r="117" spans="2:65" s="10" customFormat="1" ht="14.4">
      <c r="B117" s="162"/>
      <c r="D117" s="173" t="s">
        <v>73</v>
      </c>
      <c r="E117" s="174" t="s">
        <v>561</v>
      </c>
      <c r="F117" s="174" t="s">
        <v>562</v>
      </c>
      <c r="I117" s="165"/>
      <c r="J117" s="175">
        <f>BK117</f>
        <v>0</v>
      </c>
      <c r="K117" s="401"/>
      <c r="L117" s="162"/>
      <c r="M117" s="167"/>
      <c r="N117" s="168"/>
      <c r="O117" s="168"/>
      <c r="P117" s="169">
        <f>SUM(P118:P127)</f>
        <v>0</v>
      </c>
      <c r="Q117" s="168"/>
      <c r="R117" s="169">
        <f>SUM(R118:R127)</f>
        <v>0</v>
      </c>
      <c r="S117" s="168"/>
      <c r="T117" s="170">
        <f>SUM(T118:T127)</f>
        <v>26.675799999999999</v>
      </c>
      <c r="AR117" s="163" t="s">
        <v>82</v>
      </c>
      <c r="AT117" s="171" t="s">
        <v>73</v>
      </c>
      <c r="AU117" s="171" t="s">
        <v>82</v>
      </c>
      <c r="AY117" s="163" t="s">
        <v>285</v>
      </c>
      <c r="BK117" s="172">
        <f>SUM(BK118:BK127)</f>
        <v>0</v>
      </c>
    </row>
    <row r="118" spans="2:65" s="1" customFormat="1" ht="24">
      <c r="B118" s="176"/>
      <c r="C118" s="177" t="s">
        <v>348</v>
      </c>
      <c r="D118" s="177" t="s">
        <v>287</v>
      </c>
      <c r="E118" s="178" t="s">
        <v>4691</v>
      </c>
      <c r="F118" s="179" t="s">
        <v>4692</v>
      </c>
      <c r="G118" s="180" t="s">
        <v>290</v>
      </c>
      <c r="H118" s="181">
        <v>8.9610000000000003</v>
      </c>
      <c r="I118" s="182"/>
      <c r="J118" s="183">
        <f>ROUND(I118*H118,2)</f>
        <v>0</v>
      </c>
      <c r="K118" s="415" t="s">
        <v>5585</v>
      </c>
      <c r="L118" s="42"/>
      <c r="M118" s="184" t="s">
        <v>5</v>
      </c>
      <c r="N118" s="185" t="s">
        <v>45</v>
      </c>
      <c r="O118" s="43"/>
      <c r="P118" s="186">
        <f>O118*H118</f>
        <v>0</v>
      </c>
      <c r="Q118" s="186">
        <v>0</v>
      </c>
      <c r="R118" s="186">
        <f>Q118*H118</f>
        <v>0</v>
      </c>
      <c r="S118" s="186">
        <v>1.8</v>
      </c>
      <c r="T118" s="187">
        <f>S118*H118</f>
        <v>16.129799999999999</v>
      </c>
      <c r="AR118" s="25" t="s">
        <v>291</v>
      </c>
      <c r="AT118" s="25" t="s">
        <v>287</v>
      </c>
      <c r="AU118" s="25" t="s">
        <v>84</v>
      </c>
      <c r="AY118" s="25" t="s">
        <v>285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5" t="s">
        <v>82</v>
      </c>
      <c r="BK118" s="188">
        <f>ROUND(I118*H118,2)</f>
        <v>0</v>
      </c>
      <c r="BL118" s="25" t="s">
        <v>291</v>
      </c>
      <c r="BM118" s="25" t="s">
        <v>341</v>
      </c>
    </row>
    <row r="119" spans="2:65" s="11" customFormat="1">
      <c r="B119" s="189"/>
      <c r="D119" s="215" t="s">
        <v>292</v>
      </c>
      <c r="E119" s="216" t="s">
        <v>5</v>
      </c>
      <c r="F119" s="217" t="s">
        <v>4693</v>
      </c>
      <c r="H119" s="218">
        <v>8.9610000000000003</v>
      </c>
      <c r="I119" s="194"/>
      <c r="K119" s="412"/>
      <c r="L119" s="189"/>
      <c r="M119" s="195"/>
      <c r="N119" s="196"/>
      <c r="O119" s="196"/>
      <c r="P119" s="196"/>
      <c r="Q119" s="196"/>
      <c r="R119" s="196"/>
      <c r="S119" s="196"/>
      <c r="T119" s="197"/>
      <c r="AT119" s="191" t="s">
        <v>292</v>
      </c>
      <c r="AU119" s="191" t="s">
        <v>84</v>
      </c>
      <c r="AV119" s="11" t="s">
        <v>84</v>
      </c>
      <c r="AW119" s="11" t="s">
        <v>37</v>
      </c>
      <c r="AX119" s="11" t="s">
        <v>82</v>
      </c>
      <c r="AY119" s="191" t="s">
        <v>285</v>
      </c>
    </row>
    <row r="120" spans="2:65" s="1" customFormat="1" ht="24">
      <c r="B120" s="176"/>
      <c r="C120" s="177" t="s">
        <v>319</v>
      </c>
      <c r="D120" s="177" t="s">
        <v>287</v>
      </c>
      <c r="E120" s="178" t="s">
        <v>566</v>
      </c>
      <c r="F120" s="179" t="s">
        <v>4694</v>
      </c>
      <c r="G120" s="180" t="s">
        <v>328</v>
      </c>
      <c r="H120" s="181">
        <v>36</v>
      </c>
      <c r="I120" s="182"/>
      <c r="J120" s="183">
        <f t="shared" ref="J120:J127" si="0">ROUND(I120*H120,2)</f>
        <v>0</v>
      </c>
      <c r="K120" s="415" t="s">
        <v>5585</v>
      </c>
      <c r="L120" s="42"/>
      <c r="M120" s="184" t="s">
        <v>5</v>
      </c>
      <c r="N120" s="185" t="s">
        <v>45</v>
      </c>
      <c r="O120" s="43"/>
      <c r="P120" s="186">
        <f t="shared" ref="P120:P127" si="1">O120*H120</f>
        <v>0</v>
      </c>
      <c r="Q120" s="186">
        <v>0</v>
      </c>
      <c r="R120" s="186">
        <f t="shared" ref="R120:R127" si="2">Q120*H120</f>
        <v>0</v>
      </c>
      <c r="S120" s="186">
        <v>0.27200000000000002</v>
      </c>
      <c r="T120" s="187">
        <f t="shared" ref="T120:T127" si="3">S120*H120</f>
        <v>9.7920000000000016</v>
      </c>
      <c r="AR120" s="25" t="s">
        <v>291</v>
      </c>
      <c r="AT120" s="25" t="s">
        <v>287</v>
      </c>
      <c r="AU120" s="25" t="s">
        <v>84</v>
      </c>
      <c r="AY120" s="25" t="s">
        <v>285</v>
      </c>
      <c r="BE120" s="188">
        <f t="shared" ref="BE120:BE127" si="4">IF(N120="základní",J120,0)</f>
        <v>0</v>
      </c>
      <c r="BF120" s="188">
        <f t="shared" ref="BF120:BF127" si="5">IF(N120="snížená",J120,0)</f>
        <v>0</v>
      </c>
      <c r="BG120" s="188">
        <f t="shared" ref="BG120:BG127" si="6">IF(N120="zákl. přenesená",J120,0)</f>
        <v>0</v>
      </c>
      <c r="BH120" s="188">
        <f t="shared" ref="BH120:BH127" si="7">IF(N120="sníž. přenesená",J120,0)</f>
        <v>0</v>
      </c>
      <c r="BI120" s="188">
        <f t="shared" ref="BI120:BI127" si="8">IF(N120="nulová",J120,0)</f>
        <v>0</v>
      </c>
      <c r="BJ120" s="25" t="s">
        <v>82</v>
      </c>
      <c r="BK120" s="188">
        <f t="shared" ref="BK120:BK127" si="9">ROUND(I120*H120,2)</f>
        <v>0</v>
      </c>
      <c r="BL120" s="25" t="s">
        <v>291</v>
      </c>
      <c r="BM120" s="25" t="s">
        <v>345</v>
      </c>
    </row>
    <row r="121" spans="2:65" s="1" customFormat="1" ht="24">
      <c r="B121" s="176"/>
      <c r="C121" s="177" t="s">
        <v>363</v>
      </c>
      <c r="D121" s="177" t="s">
        <v>287</v>
      </c>
      <c r="E121" s="178" t="s">
        <v>586</v>
      </c>
      <c r="F121" s="179" t="s">
        <v>587</v>
      </c>
      <c r="G121" s="180" t="s">
        <v>370</v>
      </c>
      <c r="H121" s="181">
        <v>1</v>
      </c>
      <c r="I121" s="182"/>
      <c r="J121" s="183">
        <f t="shared" si="0"/>
        <v>0</v>
      </c>
      <c r="K121" s="415" t="s">
        <v>5585</v>
      </c>
      <c r="L121" s="42"/>
      <c r="M121" s="184" t="s">
        <v>5</v>
      </c>
      <c r="N121" s="185" t="s">
        <v>45</v>
      </c>
      <c r="O121" s="43"/>
      <c r="P121" s="186">
        <f t="shared" si="1"/>
        <v>0</v>
      </c>
      <c r="Q121" s="186">
        <v>0</v>
      </c>
      <c r="R121" s="186">
        <f t="shared" si="2"/>
        <v>0</v>
      </c>
      <c r="S121" s="186">
        <v>0</v>
      </c>
      <c r="T121" s="187">
        <f t="shared" si="3"/>
        <v>0</v>
      </c>
      <c r="AR121" s="25" t="s">
        <v>291</v>
      </c>
      <c r="AT121" s="25" t="s">
        <v>287</v>
      </c>
      <c r="AU121" s="25" t="s">
        <v>84</v>
      </c>
      <c r="AY121" s="25" t="s">
        <v>285</v>
      </c>
      <c r="BE121" s="188">
        <f t="shared" si="4"/>
        <v>0</v>
      </c>
      <c r="BF121" s="188">
        <f t="shared" si="5"/>
        <v>0</v>
      </c>
      <c r="BG121" s="188">
        <f t="shared" si="6"/>
        <v>0</v>
      </c>
      <c r="BH121" s="188">
        <f t="shared" si="7"/>
        <v>0</v>
      </c>
      <c r="BI121" s="188">
        <f t="shared" si="8"/>
        <v>0</v>
      </c>
      <c r="BJ121" s="25" t="s">
        <v>82</v>
      </c>
      <c r="BK121" s="188">
        <f t="shared" si="9"/>
        <v>0</v>
      </c>
      <c r="BL121" s="25" t="s">
        <v>291</v>
      </c>
      <c r="BM121" s="25" t="s">
        <v>356</v>
      </c>
    </row>
    <row r="122" spans="2:65" s="1" customFormat="1" ht="24">
      <c r="B122" s="176"/>
      <c r="C122" s="177" t="s">
        <v>329</v>
      </c>
      <c r="D122" s="177" t="s">
        <v>287</v>
      </c>
      <c r="E122" s="178" t="s">
        <v>590</v>
      </c>
      <c r="F122" s="179" t="s">
        <v>591</v>
      </c>
      <c r="G122" s="180" t="s">
        <v>328</v>
      </c>
      <c r="H122" s="181">
        <v>1</v>
      </c>
      <c r="I122" s="182"/>
      <c r="J122" s="183">
        <f t="shared" si="0"/>
        <v>0</v>
      </c>
      <c r="K122" s="415" t="s">
        <v>5585</v>
      </c>
      <c r="L122" s="42"/>
      <c r="M122" s="184" t="s">
        <v>5</v>
      </c>
      <c r="N122" s="185" t="s">
        <v>45</v>
      </c>
      <c r="O122" s="43"/>
      <c r="P122" s="186">
        <f t="shared" si="1"/>
        <v>0</v>
      </c>
      <c r="Q122" s="186">
        <v>0</v>
      </c>
      <c r="R122" s="186">
        <f t="shared" si="2"/>
        <v>0</v>
      </c>
      <c r="S122" s="186">
        <v>8.7999999999999995E-2</v>
      </c>
      <c r="T122" s="187">
        <f t="shared" si="3"/>
        <v>8.7999999999999995E-2</v>
      </c>
      <c r="AR122" s="25" t="s">
        <v>291</v>
      </c>
      <c r="AT122" s="25" t="s">
        <v>287</v>
      </c>
      <c r="AU122" s="25" t="s">
        <v>84</v>
      </c>
      <c r="AY122" s="25" t="s">
        <v>285</v>
      </c>
      <c r="BE122" s="188">
        <f t="shared" si="4"/>
        <v>0</v>
      </c>
      <c r="BF122" s="188">
        <f t="shared" si="5"/>
        <v>0</v>
      </c>
      <c r="BG122" s="188">
        <f t="shared" si="6"/>
        <v>0</v>
      </c>
      <c r="BH122" s="188">
        <f t="shared" si="7"/>
        <v>0</v>
      </c>
      <c r="BI122" s="188">
        <f t="shared" si="8"/>
        <v>0</v>
      </c>
      <c r="BJ122" s="25" t="s">
        <v>82</v>
      </c>
      <c r="BK122" s="188">
        <f t="shared" si="9"/>
        <v>0</v>
      </c>
      <c r="BL122" s="25" t="s">
        <v>291</v>
      </c>
      <c r="BM122" s="25" t="s">
        <v>366</v>
      </c>
    </row>
    <row r="123" spans="2:65" s="1" customFormat="1" ht="24">
      <c r="B123" s="176"/>
      <c r="C123" s="177" t="s">
        <v>373</v>
      </c>
      <c r="D123" s="177" t="s">
        <v>287</v>
      </c>
      <c r="E123" s="178" t="s">
        <v>590</v>
      </c>
      <c r="F123" s="179" t="s">
        <v>591</v>
      </c>
      <c r="G123" s="180" t="s">
        <v>328</v>
      </c>
      <c r="H123" s="181">
        <v>2.5</v>
      </c>
      <c r="I123" s="182"/>
      <c r="J123" s="183">
        <f t="shared" si="0"/>
        <v>0</v>
      </c>
      <c r="K123" s="415" t="s">
        <v>5585</v>
      </c>
      <c r="L123" s="42"/>
      <c r="M123" s="184" t="s">
        <v>5</v>
      </c>
      <c r="N123" s="185" t="s">
        <v>45</v>
      </c>
      <c r="O123" s="43"/>
      <c r="P123" s="186">
        <f t="shared" si="1"/>
        <v>0</v>
      </c>
      <c r="Q123" s="186">
        <v>0</v>
      </c>
      <c r="R123" s="186">
        <f t="shared" si="2"/>
        <v>0</v>
      </c>
      <c r="S123" s="186">
        <v>8.7999999999999995E-2</v>
      </c>
      <c r="T123" s="187">
        <f t="shared" si="3"/>
        <v>0.21999999999999997</v>
      </c>
      <c r="AR123" s="25" t="s">
        <v>291</v>
      </c>
      <c r="AT123" s="25" t="s">
        <v>287</v>
      </c>
      <c r="AU123" s="25" t="s">
        <v>84</v>
      </c>
      <c r="AY123" s="25" t="s">
        <v>285</v>
      </c>
      <c r="BE123" s="188">
        <f t="shared" si="4"/>
        <v>0</v>
      </c>
      <c r="BF123" s="188">
        <f t="shared" si="5"/>
        <v>0</v>
      </c>
      <c r="BG123" s="188">
        <f t="shared" si="6"/>
        <v>0</v>
      </c>
      <c r="BH123" s="188">
        <f t="shared" si="7"/>
        <v>0</v>
      </c>
      <c r="BI123" s="188">
        <f t="shared" si="8"/>
        <v>0</v>
      </c>
      <c r="BJ123" s="25" t="s">
        <v>82</v>
      </c>
      <c r="BK123" s="188">
        <f t="shared" si="9"/>
        <v>0</v>
      </c>
      <c r="BL123" s="25" t="s">
        <v>291</v>
      </c>
      <c r="BM123" s="25" t="s">
        <v>376</v>
      </c>
    </row>
    <row r="124" spans="2:65" s="1" customFormat="1" ht="24">
      <c r="B124" s="176"/>
      <c r="C124" s="177" t="s">
        <v>333</v>
      </c>
      <c r="D124" s="177" t="s">
        <v>287</v>
      </c>
      <c r="E124" s="178" t="s">
        <v>593</v>
      </c>
      <c r="F124" s="179" t="s">
        <v>4695</v>
      </c>
      <c r="G124" s="180" t="s">
        <v>370</v>
      </c>
      <c r="H124" s="181">
        <v>3</v>
      </c>
      <c r="I124" s="182"/>
      <c r="J124" s="183">
        <f t="shared" si="0"/>
        <v>0</v>
      </c>
      <c r="K124" s="415" t="s">
        <v>5585</v>
      </c>
      <c r="L124" s="42"/>
      <c r="M124" s="184" t="s">
        <v>5</v>
      </c>
      <c r="N124" s="185" t="s">
        <v>45</v>
      </c>
      <c r="O124" s="43"/>
      <c r="P124" s="186">
        <f t="shared" si="1"/>
        <v>0</v>
      </c>
      <c r="Q124" s="186">
        <v>0</v>
      </c>
      <c r="R124" s="186">
        <f t="shared" si="2"/>
        <v>0</v>
      </c>
      <c r="S124" s="186">
        <v>0</v>
      </c>
      <c r="T124" s="187">
        <f t="shared" si="3"/>
        <v>0</v>
      </c>
      <c r="AR124" s="25" t="s">
        <v>291</v>
      </c>
      <c r="AT124" s="25" t="s">
        <v>287</v>
      </c>
      <c r="AU124" s="25" t="s">
        <v>84</v>
      </c>
      <c r="AY124" s="25" t="s">
        <v>285</v>
      </c>
      <c r="BE124" s="188">
        <f t="shared" si="4"/>
        <v>0</v>
      </c>
      <c r="BF124" s="188">
        <f t="shared" si="5"/>
        <v>0</v>
      </c>
      <c r="BG124" s="188">
        <f t="shared" si="6"/>
        <v>0</v>
      </c>
      <c r="BH124" s="188">
        <f t="shared" si="7"/>
        <v>0</v>
      </c>
      <c r="BI124" s="188">
        <f t="shared" si="8"/>
        <v>0</v>
      </c>
      <c r="BJ124" s="25" t="s">
        <v>82</v>
      </c>
      <c r="BK124" s="188">
        <f t="shared" si="9"/>
        <v>0</v>
      </c>
      <c r="BL124" s="25" t="s">
        <v>291</v>
      </c>
      <c r="BM124" s="25" t="s">
        <v>381</v>
      </c>
    </row>
    <row r="125" spans="2:65" s="1" customFormat="1" ht="24">
      <c r="B125" s="176"/>
      <c r="C125" s="177" t="s">
        <v>11</v>
      </c>
      <c r="D125" s="177" t="s">
        <v>287</v>
      </c>
      <c r="E125" s="178" t="s">
        <v>603</v>
      </c>
      <c r="F125" s="179" t="s">
        <v>4696</v>
      </c>
      <c r="G125" s="180" t="s">
        <v>328</v>
      </c>
      <c r="H125" s="181">
        <v>6.5</v>
      </c>
      <c r="I125" s="182"/>
      <c r="J125" s="183">
        <f t="shared" si="0"/>
        <v>0</v>
      </c>
      <c r="K125" s="415" t="s">
        <v>5585</v>
      </c>
      <c r="L125" s="42"/>
      <c r="M125" s="184" t="s">
        <v>5</v>
      </c>
      <c r="N125" s="185" t="s">
        <v>45</v>
      </c>
      <c r="O125" s="43"/>
      <c r="P125" s="186">
        <f t="shared" si="1"/>
        <v>0</v>
      </c>
      <c r="Q125" s="186">
        <v>0</v>
      </c>
      <c r="R125" s="186">
        <f t="shared" si="2"/>
        <v>0</v>
      </c>
      <c r="S125" s="186">
        <v>6.0999999999999999E-2</v>
      </c>
      <c r="T125" s="187">
        <f t="shared" si="3"/>
        <v>0.39649999999999996</v>
      </c>
      <c r="AR125" s="25" t="s">
        <v>291</v>
      </c>
      <c r="AT125" s="25" t="s">
        <v>287</v>
      </c>
      <c r="AU125" s="25" t="s">
        <v>84</v>
      </c>
      <c r="AY125" s="25" t="s">
        <v>285</v>
      </c>
      <c r="BE125" s="188">
        <f t="shared" si="4"/>
        <v>0</v>
      </c>
      <c r="BF125" s="188">
        <f t="shared" si="5"/>
        <v>0</v>
      </c>
      <c r="BG125" s="188">
        <f t="shared" si="6"/>
        <v>0</v>
      </c>
      <c r="BH125" s="188">
        <f t="shared" si="7"/>
        <v>0</v>
      </c>
      <c r="BI125" s="188">
        <f t="shared" si="8"/>
        <v>0</v>
      </c>
      <c r="BJ125" s="25" t="s">
        <v>82</v>
      </c>
      <c r="BK125" s="188">
        <f t="shared" si="9"/>
        <v>0</v>
      </c>
      <c r="BL125" s="25" t="s">
        <v>291</v>
      </c>
      <c r="BM125" s="25" t="s">
        <v>153</v>
      </c>
    </row>
    <row r="126" spans="2:65" s="1" customFormat="1" ht="24">
      <c r="B126" s="176"/>
      <c r="C126" s="177" t="s">
        <v>337</v>
      </c>
      <c r="D126" s="177" t="s">
        <v>287</v>
      </c>
      <c r="E126" s="178" t="s">
        <v>610</v>
      </c>
      <c r="F126" s="179" t="s">
        <v>611</v>
      </c>
      <c r="G126" s="180" t="s">
        <v>318</v>
      </c>
      <c r="H126" s="181">
        <v>3.3</v>
      </c>
      <c r="I126" s="182"/>
      <c r="J126" s="183">
        <f t="shared" si="0"/>
        <v>0</v>
      </c>
      <c r="K126" s="415" t="s">
        <v>5585</v>
      </c>
      <c r="L126" s="42"/>
      <c r="M126" s="184" t="s">
        <v>5</v>
      </c>
      <c r="N126" s="185" t="s">
        <v>45</v>
      </c>
      <c r="O126" s="43"/>
      <c r="P126" s="186">
        <f t="shared" si="1"/>
        <v>0</v>
      </c>
      <c r="Q126" s="186">
        <v>0</v>
      </c>
      <c r="R126" s="186">
        <f t="shared" si="2"/>
        <v>0</v>
      </c>
      <c r="S126" s="186">
        <v>1.4999999999999999E-2</v>
      </c>
      <c r="T126" s="187">
        <f t="shared" si="3"/>
        <v>4.9499999999999995E-2</v>
      </c>
      <c r="AR126" s="25" t="s">
        <v>291</v>
      </c>
      <c r="AT126" s="25" t="s">
        <v>287</v>
      </c>
      <c r="AU126" s="25" t="s">
        <v>84</v>
      </c>
      <c r="AY126" s="25" t="s">
        <v>285</v>
      </c>
      <c r="BE126" s="188">
        <f t="shared" si="4"/>
        <v>0</v>
      </c>
      <c r="BF126" s="188">
        <f t="shared" si="5"/>
        <v>0</v>
      </c>
      <c r="BG126" s="188">
        <f t="shared" si="6"/>
        <v>0</v>
      </c>
      <c r="BH126" s="188">
        <f t="shared" si="7"/>
        <v>0</v>
      </c>
      <c r="BI126" s="188">
        <f t="shared" si="8"/>
        <v>0</v>
      </c>
      <c r="BJ126" s="25" t="s">
        <v>82</v>
      </c>
      <c r="BK126" s="188">
        <f t="shared" si="9"/>
        <v>0</v>
      </c>
      <c r="BL126" s="25" t="s">
        <v>291</v>
      </c>
      <c r="BM126" s="25" t="s">
        <v>401</v>
      </c>
    </row>
    <row r="127" spans="2:65" s="1" customFormat="1">
      <c r="B127" s="176"/>
      <c r="C127" s="177" t="s">
        <v>390</v>
      </c>
      <c r="D127" s="177" t="s">
        <v>287</v>
      </c>
      <c r="E127" s="178" t="s">
        <v>4697</v>
      </c>
      <c r="F127" s="179" t="s">
        <v>4698</v>
      </c>
      <c r="G127" s="180" t="s">
        <v>494</v>
      </c>
      <c r="H127" s="181">
        <v>8</v>
      </c>
      <c r="I127" s="182"/>
      <c r="J127" s="183">
        <f t="shared" si="0"/>
        <v>0</v>
      </c>
      <c r="K127" s="415" t="s">
        <v>5584</v>
      </c>
      <c r="L127" s="42"/>
      <c r="M127" s="184" t="s">
        <v>5</v>
      </c>
      <c r="N127" s="185" t="s">
        <v>45</v>
      </c>
      <c r="O127" s="43"/>
      <c r="P127" s="186">
        <f t="shared" si="1"/>
        <v>0</v>
      </c>
      <c r="Q127" s="186">
        <v>0</v>
      </c>
      <c r="R127" s="186">
        <f t="shared" si="2"/>
        <v>0</v>
      </c>
      <c r="S127" s="186">
        <v>0</v>
      </c>
      <c r="T127" s="187">
        <f t="shared" si="3"/>
        <v>0</v>
      </c>
      <c r="AR127" s="25" t="s">
        <v>291</v>
      </c>
      <c r="AT127" s="25" t="s">
        <v>287</v>
      </c>
      <c r="AU127" s="25" t="s">
        <v>84</v>
      </c>
      <c r="AY127" s="25" t="s">
        <v>285</v>
      </c>
      <c r="BE127" s="188">
        <f t="shared" si="4"/>
        <v>0</v>
      </c>
      <c r="BF127" s="188">
        <f t="shared" si="5"/>
        <v>0</v>
      </c>
      <c r="BG127" s="188">
        <f t="shared" si="6"/>
        <v>0</v>
      </c>
      <c r="BH127" s="188">
        <f t="shared" si="7"/>
        <v>0</v>
      </c>
      <c r="BI127" s="188">
        <f t="shared" si="8"/>
        <v>0</v>
      </c>
      <c r="BJ127" s="25" t="s">
        <v>82</v>
      </c>
      <c r="BK127" s="188">
        <f t="shared" si="9"/>
        <v>0</v>
      </c>
      <c r="BL127" s="25" t="s">
        <v>291</v>
      </c>
      <c r="BM127" s="25" t="s">
        <v>405</v>
      </c>
    </row>
    <row r="128" spans="2:65" s="10" customFormat="1" ht="14.4">
      <c r="B128" s="162"/>
      <c r="D128" s="173" t="s">
        <v>73</v>
      </c>
      <c r="E128" s="174" t="s">
        <v>4699</v>
      </c>
      <c r="F128" s="174" t="s">
        <v>4700</v>
      </c>
      <c r="I128" s="165"/>
      <c r="J128" s="175">
        <f>BK128</f>
        <v>0</v>
      </c>
      <c r="K128" s="401" t="s">
        <v>121</v>
      </c>
      <c r="L128" s="162"/>
      <c r="M128" s="167"/>
      <c r="N128" s="168"/>
      <c r="O128" s="168"/>
      <c r="P128" s="169">
        <f>SUM(P129:P134)</f>
        <v>0</v>
      </c>
      <c r="Q128" s="168"/>
      <c r="R128" s="169">
        <f>SUM(R129:R134)</f>
        <v>0</v>
      </c>
      <c r="S128" s="168"/>
      <c r="T128" s="170">
        <f>SUM(T129:T134)</f>
        <v>0</v>
      </c>
      <c r="AR128" s="163" t="s">
        <v>82</v>
      </c>
      <c r="AT128" s="171" t="s">
        <v>73</v>
      </c>
      <c r="AU128" s="171" t="s">
        <v>82</v>
      </c>
      <c r="AY128" s="163" t="s">
        <v>285</v>
      </c>
      <c r="BK128" s="172">
        <f>SUM(BK129:BK134)</f>
        <v>0</v>
      </c>
    </row>
    <row r="129" spans="2:65" s="1" customFormat="1" ht="24">
      <c r="B129" s="176"/>
      <c r="C129" s="177" t="s">
        <v>341</v>
      </c>
      <c r="D129" s="177" t="s">
        <v>287</v>
      </c>
      <c r="E129" s="178" t="s">
        <v>676</v>
      </c>
      <c r="F129" s="179" t="s">
        <v>677</v>
      </c>
      <c r="G129" s="180" t="s">
        <v>674</v>
      </c>
      <c r="H129" s="181">
        <v>31.878</v>
      </c>
      <c r="I129" s="182"/>
      <c r="J129" s="183">
        <f>ROUND(I129*H129,2)</f>
        <v>0</v>
      </c>
      <c r="K129" s="415" t="s">
        <v>5585</v>
      </c>
      <c r="L129" s="42"/>
      <c r="M129" s="184" t="s">
        <v>5</v>
      </c>
      <c r="N129" s="185" t="s">
        <v>45</v>
      </c>
      <c r="O129" s="43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AR129" s="25" t="s">
        <v>291</v>
      </c>
      <c r="AT129" s="25" t="s">
        <v>287</v>
      </c>
      <c r="AU129" s="25" t="s">
        <v>84</v>
      </c>
      <c r="AY129" s="25" t="s">
        <v>285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5" t="s">
        <v>82</v>
      </c>
      <c r="BK129" s="188">
        <f>ROUND(I129*H129,2)</f>
        <v>0</v>
      </c>
      <c r="BL129" s="25" t="s">
        <v>291</v>
      </c>
      <c r="BM129" s="25" t="s">
        <v>516</v>
      </c>
    </row>
    <row r="130" spans="2:65" s="1" customFormat="1" ht="24">
      <c r="B130" s="176"/>
      <c r="C130" s="177" t="s">
        <v>402</v>
      </c>
      <c r="D130" s="177" t="s">
        <v>287</v>
      </c>
      <c r="E130" s="178" t="s">
        <v>680</v>
      </c>
      <c r="F130" s="179" t="s">
        <v>681</v>
      </c>
      <c r="G130" s="180" t="s">
        <v>674</v>
      </c>
      <c r="H130" s="181">
        <v>1083.8520000000001</v>
      </c>
      <c r="I130" s="182"/>
      <c r="J130" s="183">
        <f>ROUND(I130*H130,2)</f>
        <v>0</v>
      </c>
      <c r="K130" s="415" t="s">
        <v>5585</v>
      </c>
      <c r="L130" s="42"/>
      <c r="M130" s="184" t="s">
        <v>5</v>
      </c>
      <c r="N130" s="185" t="s">
        <v>45</v>
      </c>
      <c r="O130" s="43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AR130" s="25" t="s">
        <v>291</v>
      </c>
      <c r="AT130" s="25" t="s">
        <v>287</v>
      </c>
      <c r="AU130" s="25" t="s">
        <v>84</v>
      </c>
      <c r="AY130" s="25" t="s">
        <v>285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5" t="s">
        <v>82</v>
      </c>
      <c r="BK130" s="188">
        <f>ROUND(I130*H130,2)</f>
        <v>0</v>
      </c>
      <c r="BL130" s="25" t="s">
        <v>291</v>
      </c>
      <c r="BM130" s="25" t="s">
        <v>527</v>
      </c>
    </row>
    <row r="131" spans="2:65" s="11" customFormat="1">
      <c r="B131" s="189"/>
      <c r="D131" s="215" t="s">
        <v>292</v>
      </c>
      <c r="E131" s="216" t="s">
        <v>5</v>
      </c>
      <c r="F131" s="217" t="s">
        <v>4701</v>
      </c>
      <c r="H131" s="218">
        <v>1083.8520000000001</v>
      </c>
      <c r="I131" s="194"/>
      <c r="K131" s="412"/>
      <c r="L131" s="189"/>
      <c r="M131" s="195"/>
      <c r="N131" s="196"/>
      <c r="O131" s="196"/>
      <c r="P131" s="196"/>
      <c r="Q131" s="196"/>
      <c r="R131" s="196"/>
      <c r="S131" s="196"/>
      <c r="T131" s="197"/>
      <c r="AT131" s="191" t="s">
        <v>292</v>
      </c>
      <c r="AU131" s="191" t="s">
        <v>84</v>
      </c>
      <c r="AV131" s="11" t="s">
        <v>84</v>
      </c>
      <c r="AW131" s="11" t="s">
        <v>37</v>
      </c>
      <c r="AX131" s="11" t="s">
        <v>82</v>
      </c>
      <c r="AY131" s="191" t="s">
        <v>285</v>
      </c>
    </row>
    <row r="132" spans="2:65" s="1" customFormat="1" ht="24">
      <c r="B132" s="176"/>
      <c r="C132" s="177" t="s">
        <v>345</v>
      </c>
      <c r="D132" s="177" t="s">
        <v>287</v>
      </c>
      <c r="E132" s="178" t="s">
        <v>691</v>
      </c>
      <c r="F132" s="179" t="s">
        <v>692</v>
      </c>
      <c r="G132" s="180" t="s">
        <v>674</v>
      </c>
      <c r="H132" s="181">
        <v>31.878</v>
      </c>
      <c r="I132" s="182"/>
      <c r="J132" s="183">
        <f>ROUND(I132*H132,2)</f>
        <v>0</v>
      </c>
      <c r="K132" s="415" t="s">
        <v>5585</v>
      </c>
      <c r="L132" s="42"/>
      <c r="M132" s="184" t="s">
        <v>5</v>
      </c>
      <c r="N132" s="185" t="s">
        <v>45</v>
      </c>
      <c r="O132" s="4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AR132" s="25" t="s">
        <v>291</v>
      </c>
      <c r="AT132" s="25" t="s">
        <v>287</v>
      </c>
      <c r="AU132" s="25" t="s">
        <v>84</v>
      </c>
      <c r="AY132" s="25" t="s">
        <v>285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5" t="s">
        <v>82</v>
      </c>
      <c r="BK132" s="188">
        <f>ROUND(I132*H132,2)</f>
        <v>0</v>
      </c>
      <c r="BL132" s="25" t="s">
        <v>291</v>
      </c>
      <c r="BM132" s="25" t="s">
        <v>535</v>
      </c>
    </row>
    <row r="133" spans="2:65" s="1" customFormat="1" ht="24">
      <c r="B133" s="176"/>
      <c r="C133" s="177" t="s">
        <v>10</v>
      </c>
      <c r="D133" s="177" t="s">
        <v>287</v>
      </c>
      <c r="E133" s="178" t="s">
        <v>688</v>
      </c>
      <c r="F133" s="179" t="s">
        <v>689</v>
      </c>
      <c r="G133" s="180" t="s">
        <v>674</v>
      </c>
      <c r="H133" s="181">
        <v>31.878</v>
      </c>
      <c r="I133" s="182"/>
      <c r="J133" s="183">
        <f>ROUND(I133*H133,2)</f>
        <v>0</v>
      </c>
      <c r="K133" s="415" t="s">
        <v>5585</v>
      </c>
      <c r="L133" s="42"/>
      <c r="M133" s="184" t="s">
        <v>5</v>
      </c>
      <c r="N133" s="185" t="s">
        <v>45</v>
      </c>
      <c r="O133" s="4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AR133" s="25" t="s">
        <v>291</v>
      </c>
      <c r="AT133" s="25" t="s">
        <v>287</v>
      </c>
      <c r="AU133" s="25" t="s">
        <v>84</v>
      </c>
      <c r="AY133" s="25" t="s">
        <v>285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5" t="s">
        <v>82</v>
      </c>
      <c r="BK133" s="188">
        <f>ROUND(I133*H133,2)</f>
        <v>0</v>
      </c>
      <c r="BL133" s="25" t="s">
        <v>291</v>
      </c>
      <c r="BM133" s="25" t="s">
        <v>540</v>
      </c>
    </row>
    <row r="134" spans="2:65" s="1" customFormat="1" ht="24">
      <c r="B134" s="176"/>
      <c r="C134" s="177" t="s">
        <v>356</v>
      </c>
      <c r="D134" s="177" t="s">
        <v>287</v>
      </c>
      <c r="E134" s="178" t="s">
        <v>4702</v>
      </c>
      <c r="F134" s="179" t="s">
        <v>685</v>
      </c>
      <c r="G134" s="180" t="s">
        <v>674</v>
      </c>
      <c r="H134" s="181">
        <v>31.878</v>
      </c>
      <c r="I134" s="182"/>
      <c r="J134" s="183">
        <f>ROUND(I134*H134,2)</f>
        <v>0</v>
      </c>
      <c r="K134" s="415" t="s">
        <v>5585</v>
      </c>
      <c r="L134" s="42"/>
      <c r="M134" s="184" t="s">
        <v>5</v>
      </c>
      <c r="N134" s="185" t="s">
        <v>45</v>
      </c>
      <c r="O134" s="43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AR134" s="25" t="s">
        <v>291</v>
      </c>
      <c r="AT134" s="25" t="s">
        <v>287</v>
      </c>
      <c r="AU134" s="25" t="s">
        <v>84</v>
      </c>
      <c r="AY134" s="25" t="s">
        <v>285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5" t="s">
        <v>82</v>
      </c>
      <c r="BK134" s="188">
        <f>ROUND(I134*H134,2)</f>
        <v>0</v>
      </c>
      <c r="BL134" s="25" t="s">
        <v>291</v>
      </c>
      <c r="BM134" s="25" t="s">
        <v>545</v>
      </c>
    </row>
    <row r="135" spans="2:65" s="10" customFormat="1" ht="14.4">
      <c r="B135" s="162"/>
      <c r="D135" s="173" t="s">
        <v>73</v>
      </c>
      <c r="E135" s="174" t="s">
        <v>623</v>
      </c>
      <c r="F135" s="174" t="s">
        <v>624</v>
      </c>
      <c r="I135" s="165"/>
      <c r="J135" s="175">
        <f>BK135</f>
        <v>0</v>
      </c>
      <c r="K135" s="401"/>
      <c r="L135" s="162"/>
      <c r="M135" s="167"/>
      <c r="N135" s="168"/>
      <c r="O135" s="168"/>
      <c r="P135" s="169">
        <f>SUM(P136:P140)</f>
        <v>0</v>
      </c>
      <c r="Q135" s="168"/>
      <c r="R135" s="169">
        <f>SUM(R136:R140)</f>
        <v>0</v>
      </c>
      <c r="S135" s="168"/>
      <c r="T135" s="170">
        <f>SUM(T136:T140)</f>
        <v>5.2464000000000004</v>
      </c>
      <c r="AR135" s="163" t="s">
        <v>82</v>
      </c>
      <c r="AT135" s="171" t="s">
        <v>73</v>
      </c>
      <c r="AU135" s="171" t="s">
        <v>82</v>
      </c>
      <c r="AY135" s="163" t="s">
        <v>285</v>
      </c>
      <c r="BK135" s="172">
        <f>SUM(BK136:BK140)</f>
        <v>0</v>
      </c>
    </row>
    <row r="136" spans="2:65" s="1" customFormat="1" ht="24">
      <c r="B136" s="176"/>
      <c r="C136" s="177" t="s">
        <v>454</v>
      </c>
      <c r="D136" s="177" t="s">
        <v>287</v>
      </c>
      <c r="E136" s="178" t="s">
        <v>4703</v>
      </c>
      <c r="F136" s="179" t="s">
        <v>4704</v>
      </c>
      <c r="G136" s="180" t="s">
        <v>328</v>
      </c>
      <c r="H136" s="181">
        <v>36</v>
      </c>
      <c r="I136" s="182"/>
      <c r="J136" s="183">
        <f>ROUND(I136*H136,2)</f>
        <v>0</v>
      </c>
      <c r="K136" s="415" t="s">
        <v>5585</v>
      </c>
      <c r="L136" s="42"/>
      <c r="M136" s="184" t="s">
        <v>5</v>
      </c>
      <c r="N136" s="185" t="s">
        <v>45</v>
      </c>
      <c r="O136" s="43"/>
      <c r="P136" s="186">
        <f>O136*H136</f>
        <v>0</v>
      </c>
      <c r="Q136" s="186">
        <v>0</v>
      </c>
      <c r="R136" s="186">
        <f>Q136*H136</f>
        <v>0</v>
      </c>
      <c r="S136" s="186">
        <v>4.5999999999999999E-2</v>
      </c>
      <c r="T136" s="187">
        <f>S136*H136</f>
        <v>1.6559999999999999</v>
      </c>
      <c r="AR136" s="25" t="s">
        <v>291</v>
      </c>
      <c r="AT136" s="25" t="s">
        <v>287</v>
      </c>
      <c r="AU136" s="25" t="s">
        <v>84</v>
      </c>
      <c r="AY136" s="25" t="s">
        <v>285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5" t="s">
        <v>82</v>
      </c>
      <c r="BK136" s="188">
        <f>ROUND(I136*H136,2)</f>
        <v>0</v>
      </c>
      <c r="BL136" s="25" t="s">
        <v>291</v>
      </c>
      <c r="BM136" s="25" t="s">
        <v>4705</v>
      </c>
    </row>
    <row r="137" spans="2:65" s="12" customFormat="1">
      <c r="B137" s="198"/>
      <c r="D137" s="190" t="s">
        <v>292</v>
      </c>
      <c r="E137" s="199" t="s">
        <v>5</v>
      </c>
      <c r="F137" s="200" t="s">
        <v>4706</v>
      </c>
      <c r="H137" s="201" t="s">
        <v>5</v>
      </c>
      <c r="I137" s="202"/>
      <c r="K137" s="416"/>
      <c r="L137" s="198"/>
      <c r="M137" s="203"/>
      <c r="N137" s="204"/>
      <c r="O137" s="204"/>
      <c r="P137" s="204"/>
      <c r="Q137" s="204"/>
      <c r="R137" s="204"/>
      <c r="S137" s="204"/>
      <c r="T137" s="205"/>
      <c r="AT137" s="201" t="s">
        <v>292</v>
      </c>
      <c r="AU137" s="201" t="s">
        <v>84</v>
      </c>
      <c r="AV137" s="12" t="s">
        <v>82</v>
      </c>
      <c r="AW137" s="12" t="s">
        <v>37</v>
      </c>
      <c r="AX137" s="12" t="s">
        <v>74</v>
      </c>
      <c r="AY137" s="201" t="s">
        <v>285</v>
      </c>
    </row>
    <row r="138" spans="2:65" s="11" customFormat="1">
      <c r="B138" s="189"/>
      <c r="D138" s="215" t="s">
        <v>292</v>
      </c>
      <c r="E138" s="216" t="s">
        <v>5</v>
      </c>
      <c r="F138" s="217" t="s">
        <v>4707</v>
      </c>
      <c r="H138" s="218">
        <v>36</v>
      </c>
      <c r="I138" s="194"/>
      <c r="K138" s="412"/>
      <c r="L138" s="189"/>
      <c r="M138" s="195"/>
      <c r="N138" s="196"/>
      <c r="O138" s="196"/>
      <c r="P138" s="196"/>
      <c r="Q138" s="196"/>
      <c r="R138" s="196"/>
      <c r="S138" s="196"/>
      <c r="T138" s="197"/>
      <c r="AT138" s="191" t="s">
        <v>292</v>
      </c>
      <c r="AU138" s="191" t="s">
        <v>84</v>
      </c>
      <c r="AV138" s="11" t="s">
        <v>84</v>
      </c>
      <c r="AW138" s="11" t="s">
        <v>37</v>
      </c>
      <c r="AX138" s="11" t="s">
        <v>82</v>
      </c>
      <c r="AY138" s="191" t="s">
        <v>285</v>
      </c>
    </row>
    <row r="139" spans="2:65" s="1" customFormat="1" ht="24">
      <c r="B139" s="176"/>
      <c r="C139" s="177" t="s">
        <v>366</v>
      </c>
      <c r="D139" s="177" t="s">
        <v>287</v>
      </c>
      <c r="E139" s="178" t="s">
        <v>4708</v>
      </c>
      <c r="F139" s="179" t="s">
        <v>4709</v>
      </c>
      <c r="G139" s="180" t="s">
        <v>328</v>
      </c>
      <c r="H139" s="181">
        <v>52.8</v>
      </c>
      <c r="I139" s="182"/>
      <c r="J139" s="183">
        <f>ROUND(I139*H139,2)</f>
        <v>0</v>
      </c>
      <c r="K139" s="415" t="s">
        <v>5585</v>
      </c>
      <c r="L139" s="42"/>
      <c r="M139" s="184" t="s">
        <v>5</v>
      </c>
      <c r="N139" s="185" t="s">
        <v>45</v>
      </c>
      <c r="O139" s="43"/>
      <c r="P139" s="186">
        <f>O139*H139</f>
        <v>0</v>
      </c>
      <c r="Q139" s="186">
        <v>0</v>
      </c>
      <c r="R139" s="186">
        <f>Q139*H139</f>
        <v>0</v>
      </c>
      <c r="S139" s="186">
        <v>6.8000000000000005E-2</v>
      </c>
      <c r="T139" s="187">
        <f>S139*H139</f>
        <v>3.5904000000000003</v>
      </c>
      <c r="AR139" s="25" t="s">
        <v>291</v>
      </c>
      <c r="AT139" s="25" t="s">
        <v>287</v>
      </c>
      <c r="AU139" s="25" t="s">
        <v>84</v>
      </c>
      <c r="AY139" s="25" t="s">
        <v>285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5" t="s">
        <v>82</v>
      </c>
      <c r="BK139" s="188">
        <f>ROUND(I139*H139,2)</f>
        <v>0</v>
      </c>
      <c r="BL139" s="25" t="s">
        <v>291</v>
      </c>
      <c r="BM139" s="25" t="s">
        <v>452</v>
      </c>
    </row>
    <row r="140" spans="2:65" s="11" customFormat="1">
      <c r="B140" s="189"/>
      <c r="D140" s="190" t="s">
        <v>292</v>
      </c>
      <c r="E140" s="191" t="s">
        <v>5</v>
      </c>
      <c r="F140" s="192" t="s">
        <v>4710</v>
      </c>
      <c r="H140" s="193">
        <v>52.8</v>
      </c>
      <c r="I140" s="194"/>
      <c r="K140" s="412"/>
      <c r="L140" s="189"/>
      <c r="M140" s="195"/>
      <c r="N140" s="196"/>
      <c r="O140" s="196"/>
      <c r="P140" s="196"/>
      <c r="Q140" s="196"/>
      <c r="R140" s="196"/>
      <c r="S140" s="196"/>
      <c r="T140" s="197"/>
      <c r="AT140" s="191" t="s">
        <v>292</v>
      </c>
      <c r="AU140" s="191" t="s">
        <v>84</v>
      </c>
      <c r="AV140" s="11" t="s">
        <v>84</v>
      </c>
      <c r="AW140" s="11" t="s">
        <v>37</v>
      </c>
      <c r="AX140" s="11" t="s">
        <v>82</v>
      </c>
      <c r="AY140" s="191" t="s">
        <v>285</v>
      </c>
    </row>
    <row r="141" spans="2:65" s="10" customFormat="1" ht="14.4">
      <c r="B141" s="162"/>
      <c r="D141" s="173" t="s">
        <v>73</v>
      </c>
      <c r="E141" s="174" t="s">
        <v>694</v>
      </c>
      <c r="F141" s="174" t="s">
        <v>695</v>
      </c>
      <c r="I141" s="165"/>
      <c r="J141" s="175">
        <f>BK141</f>
        <v>0</v>
      </c>
      <c r="K141" s="401"/>
      <c r="L141" s="162"/>
      <c r="M141" s="167"/>
      <c r="N141" s="168"/>
      <c r="O141" s="168"/>
      <c r="P141" s="169">
        <f>P142</f>
        <v>0</v>
      </c>
      <c r="Q141" s="168"/>
      <c r="R141" s="169">
        <f>R142</f>
        <v>0</v>
      </c>
      <c r="S141" s="168"/>
      <c r="T141" s="170">
        <f>T142</f>
        <v>0</v>
      </c>
      <c r="AR141" s="163" t="s">
        <v>82</v>
      </c>
      <c r="AT141" s="171" t="s">
        <v>73</v>
      </c>
      <c r="AU141" s="171" t="s">
        <v>82</v>
      </c>
      <c r="AY141" s="163" t="s">
        <v>285</v>
      </c>
      <c r="BK141" s="172">
        <f>BK142</f>
        <v>0</v>
      </c>
    </row>
    <row r="142" spans="2:65" s="1" customFormat="1" ht="48">
      <c r="B142" s="176"/>
      <c r="C142" s="177" t="s">
        <v>468</v>
      </c>
      <c r="D142" s="177" t="s">
        <v>287</v>
      </c>
      <c r="E142" s="178" t="s">
        <v>4711</v>
      </c>
      <c r="F142" s="179" t="s">
        <v>4712</v>
      </c>
      <c r="G142" s="180" t="s">
        <v>674</v>
      </c>
      <c r="H142" s="181">
        <v>16.074999999999999</v>
      </c>
      <c r="I142" s="182"/>
      <c r="J142" s="183">
        <f>ROUND(I142*H142,2)</f>
        <v>0</v>
      </c>
      <c r="K142" s="415" t="s">
        <v>5585</v>
      </c>
      <c r="L142" s="42"/>
      <c r="M142" s="184" t="s">
        <v>5</v>
      </c>
      <c r="N142" s="185" t="s">
        <v>45</v>
      </c>
      <c r="O142" s="4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AR142" s="25" t="s">
        <v>291</v>
      </c>
      <c r="AT142" s="25" t="s">
        <v>287</v>
      </c>
      <c r="AU142" s="25" t="s">
        <v>84</v>
      </c>
      <c r="AY142" s="25" t="s">
        <v>285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5" t="s">
        <v>82</v>
      </c>
      <c r="BK142" s="188">
        <f>ROUND(I142*H142,2)</f>
        <v>0</v>
      </c>
      <c r="BL142" s="25" t="s">
        <v>291</v>
      </c>
      <c r="BM142" s="25" t="s">
        <v>4713</v>
      </c>
    </row>
    <row r="143" spans="2:65" s="10" customFormat="1" ht="16.2">
      <c r="B143" s="162"/>
      <c r="D143" s="163" t="s">
        <v>73</v>
      </c>
      <c r="E143" s="164" t="s">
        <v>700</v>
      </c>
      <c r="F143" s="164" t="s">
        <v>701</v>
      </c>
      <c r="I143" s="165"/>
      <c r="J143" s="166">
        <f>BK143</f>
        <v>0</v>
      </c>
      <c r="K143" s="401"/>
      <c r="L143" s="162"/>
      <c r="M143" s="167"/>
      <c r="N143" s="168"/>
      <c r="O143" s="168"/>
      <c r="P143" s="169">
        <f>P144+P148+P152</f>
        <v>0</v>
      </c>
      <c r="Q143" s="168"/>
      <c r="R143" s="169">
        <f>R144+R148+R152</f>
        <v>0.119604</v>
      </c>
      <c r="S143" s="168"/>
      <c r="T143" s="170">
        <f>T144+T148+T152</f>
        <v>0</v>
      </c>
      <c r="AR143" s="163" t="s">
        <v>84</v>
      </c>
      <c r="AT143" s="171" t="s">
        <v>73</v>
      </c>
      <c r="AU143" s="171" t="s">
        <v>74</v>
      </c>
      <c r="AY143" s="163" t="s">
        <v>285</v>
      </c>
      <c r="BK143" s="172">
        <f>BK144+BK148+BK152</f>
        <v>0</v>
      </c>
    </row>
    <row r="144" spans="2:65" s="10" customFormat="1" ht="14.4">
      <c r="B144" s="162"/>
      <c r="D144" s="173" t="s">
        <v>73</v>
      </c>
      <c r="E144" s="174" t="s">
        <v>3525</v>
      </c>
      <c r="F144" s="174" t="s">
        <v>4021</v>
      </c>
      <c r="I144" s="165"/>
      <c r="J144" s="175">
        <f>BK144</f>
        <v>0</v>
      </c>
      <c r="K144" s="401"/>
      <c r="L144" s="162"/>
      <c r="M144" s="167"/>
      <c r="N144" s="168"/>
      <c r="O144" s="168"/>
      <c r="P144" s="169">
        <f>SUM(P145:P147)</f>
        <v>0</v>
      </c>
      <c r="Q144" s="168"/>
      <c r="R144" s="169">
        <f>SUM(R145:R147)</f>
        <v>3.8939999999999999E-3</v>
      </c>
      <c r="S144" s="168"/>
      <c r="T144" s="170">
        <f>SUM(T145:T147)</f>
        <v>0</v>
      </c>
      <c r="AR144" s="163" t="s">
        <v>84</v>
      </c>
      <c r="AT144" s="171" t="s">
        <v>73</v>
      </c>
      <c r="AU144" s="171" t="s">
        <v>82</v>
      </c>
      <c r="AY144" s="163" t="s">
        <v>285</v>
      </c>
      <c r="BK144" s="172">
        <f>SUM(BK145:BK147)</f>
        <v>0</v>
      </c>
    </row>
    <row r="145" spans="2:65" s="1" customFormat="1" ht="24">
      <c r="B145" s="176"/>
      <c r="C145" s="177" t="s">
        <v>376</v>
      </c>
      <c r="D145" s="177" t="s">
        <v>287</v>
      </c>
      <c r="E145" s="178" t="s">
        <v>4041</v>
      </c>
      <c r="F145" s="179" t="s">
        <v>4042</v>
      </c>
      <c r="G145" s="180" t="s">
        <v>318</v>
      </c>
      <c r="H145" s="181">
        <v>3.3</v>
      </c>
      <c r="I145" s="182"/>
      <c r="J145" s="183">
        <f>ROUND(I145*H145,2)</f>
        <v>0</v>
      </c>
      <c r="K145" s="415" t="s">
        <v>5585</v>
      </c>
      <c r="L145" s="42"/>
      <c r="M145" s="184" t="s">
        <v>5</v>
      </c>
      <c r="N145" s="185" t="s">
        <v>45</v>
      </c>
      <c r="O145" s="4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AR145" s="25" t="s">
        <v>337</v>
      </c>
      <c r="AT145" s="25" t="s">
        <v>287</v>
      </c>
      <c r="AU145" s="25" t="s">
        <v>84</v>
      </c>
      <c r="AY145" s="25" t="s">
        <v>285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5" t="s">
        <v>82</v>
      </c>
      <c r="BK145" s="188">
        <f>ROUND(I145*H145,2)</f>
        <v>0</v>
      </c>
      <c r="BL145" s="25" t="s">
        <v>337</v>
      </c>
      <c r="BM145" s="25" t="s">
        <v>462</v>
      </c>
    </row>
    <row r="146" spans="2:65" s="1" customFormat="1" ht="24">
      <c r="B146" s="176"/>
      <c r="C146" s="177" t="s">
        <v>477</v>
      </c>
      <c r="D146" s="177" t="s">
        <v>287</v>
      </c>
      <c r="E146" s="178" t="s">
        <v>4714</v>
      </c>
      <c r="F146" s="179" t="s">
        <v>4715</v>
      </c>
      <c r="G146" s="180" t="s">
        <v>318</v>
      </c>
      <c r="H146" s="181">
        <v>3.3</v>
      </c>
      <c r="I146" s="182"/>
      <c r="J146" s="183">
        <f>ROUND(I146*H146,2)</f>
        <v>0</v>
      </c>
      <c r="K146" s="415" t="s">
        <v>5585</v>
      </c>
      <c r="L146" s="42"/>
      <c r="M146" s="184" t="s">
        <v>5</v>
      </c>
      <c r="N146" s="185" t="s">
        <v>45</v>
      </c>
      <c r="O146" s="43"/>
      <c r="P146" s="186">
        <f>O146*H146</f>
        <v>0</v>
      </c>
      <c r="Q146" s="186">
        <v>1.1800000000000001E-3</v>
      </c>
      <c r="R146" s="186">
        <f>Q146*H146</f>
        <v>3.8939999999999999E-3</v>
      </c>
      <c r="S146" s="186">
        <v>0</v>
      </c>
      <c r="T146" s="187">
        <f>S146*H146</f>
        <v>0</v>
      </c>
      <c r="AR146" s="25" t="s">
        <v>337</v>
      </c>
      <c r="AT146" s="25" t="s">
        <v>287</v>
      </c>
      <c r="AU146" s="25" t="s">
        <v>84</v>
      </c>
      <c r="AY146" s="25" t="s">
        <v>285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5" t="s">
        <v>82</v>
      </c>
      <c r="BK146" s="188">
        <f>ROUND(I146*H146,2)</f>
        <v>0</v>
      </c>
      <c r="BL146" s="25" t="s">
        <v>337</v>
      </c>
      <c r="BM146" s="25" t="s">
        <v>471</v>
      </c>
    </row>
    <row r="147" spans="2:65" s="1" customFormat="1" ht="36">
      <c r="B147" s="176"/>
      <c r="C147" s="177" t="s">
        <v>381</v>
      </c>
      <c r="D147" s="177" t="s">
        <v>287</v>
      </c>
      <c r="E147" s="178" t="s">
        <v>4716</v>
      </c>
      <c r="F147" s="179" t="s">
        <v>4717</v>
      </c>
      <c r="G147" s="180" t="s">
        <v>674</v>
      </c>
      <c r="H147" s="181">
        <v>4.0000000000000001E-3</v>
      </c>
      <c r="I147" s="182"/>
      <c r="J147" s="183">
        <f>ROUND(I147*H147,2)</f>
        <v>0</v>
      </c>
      <c r="K147" s="415" t="s">
        <v>5585</v>
      </c>
      <c r="L147" s="42"/>
      <c r="M147" s="184" t="s">
        <v>5</v>
      </c>
      <c r="N147" s="185" t="s">
        <v>45</v>
      </c>
      <c r="O147" s="4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AR147" s="25" t="s">
        <v>337</v>
      </c>
      <c r="AT147" s="25" t="s">
        <v>287</v>
      </c>
      <c r="AU147" s="25" t="s">
        <v>84</v>
      </c>
      <c r="AY147" s="25" t="s">
        <v>285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5" t="s">
        <v>82</v>
      </c>
      <c r="BK147" s="188">
        <f>ROUND(I147*H147,2)</f>
        <v>0</v>
      </c>
      <c r="BL147" s="25" t="s">
        <v>337</v>
      </c>
      <c r="BM147" s="25" t="s">
        <v>4718</v>
      </c>
    </row>
    <row r="148" spans="2:65" s="10" customFormat="1" ht="14.4">
      <c r="B148" s="162"/>
      <c r="D148" s="173" t="s">
        <v>73</v>
      </c>
      <c r="E148" s="174" t="s">
        <v>3533</v>
      </c>
      <c r="F148" s="174" t="s">
        <v>4162</v>
      </c>
      <c r="I148" s="165"/>
      <c r="J148" s="175">
        <f>BK148</f>
        <v>0</v>
      </c>
      <c r="K148" s="401"/>
      <c r="L148" s="162"/>
      <c r="M148" s="167"/>
      <c r="N148" s="168"/>
      <c r="O148" s="168"/>
      <c r="P148" s="169">
        <f>SUM(P149:P151)</f>
        <v>0</v>
      </c>
      <c r="Q148" s="168"/>
      <c r="R148" s="169">
        <f>SUM(R149:R151)</f>
        <v>0</v>
      </c>
      <c r="S148" s="168"/>
      <c r="T148" s="170">
        <f>SUM(T149:T151)</f>
        <v>0</v>
      </c>
      <c r="AR148" s="163" t="s">
        <v>84</v>
      </c>
      <c r="AT148" s="171" t="s">
        <v>73</v>
      </c>
      <c r="AU148" s="171" t="s">
        <v>82</v>
      </c>
      <c r="AY148" s="163" t="s">
        <v>285</v>
      </c>
      <c r="BK148" s="172">
        <f>SUM(BK149:BK151)</f>
        <v>0</v>
      </c>
    </row>
    <row r="149" spans="2:65" s="1" customFormat="1" ht="24">
      <c r="B149" s="176"/>
      <c r="C149" s="177" t="s">
        <v>484</v>
      </c>
      <c r="D149" s="177" t="s">
        <v>287</v>
      </c>
      <c r="E149" s="178" t="s">
        <v>4719</v>
      </c>
      <c r="F149" s="179" t="s">
        <v>4720</v>
      </c>
      <c r="G149" s="180" t="s">
        <v>494</v>
      </c>
      <c r="H149" s="181">
        <v>3</v>
      </c>
      <c r="I149" s="182"/>
      <c r="J149" s="183">
        <f>ROUND(I149*H149,2)</f>
        <v>0</v>
      </c>
      <c r="K149" s="415" t="s">
        <v>5584</v>
      </c>
      <c r="L149" s="42"/>
      <c r="M149" s="184" t="s">
        <v>5</v>
      </c>
      <c r="N149" s="185" t="s">
        <v>45</v>
      </c>
      <c r="O149" s="43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AR149" s="25" t="s">
        <v>337</v>
      </c>
      <c r="AT149" s="25" t="s">
        <v>287</v>
      </c>
      <c r="AU149" s="25" t="s">
        <v>84</v>
      </c>
      <c r="AY149" s="25" t="s">
        <v>285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5" t="s">
        <v>82</v>
      </c>
      <c r="BK149" s="188">
        <f>ROUND(I149*H149,2)</f>
        <v>0</v>
      </c>
      <c r="BL149" s="25" t="s">
        <v>337</v>
      </c>
      <c r="BM149" s="25" t="s">
        <v>476</v>
      </c>
    </row>
    <row r="150" spans="2:65" s="1" customFormat="1" ht="24">
      <c r="B150" s="176"/>
      <c r="C150" s="177" t="s">
        <v>153</v>
      </c>
      <c r="D150" s="177" t="s">
        <v>287</v>
      </c>
      <c r="E150" s="178" t="s">
        <v>4217</v>
      </c>
      <c r="F150" s="179" t="s">
        <v>4218</v>
      </c>
      <c r="G150" s="180" t="s">
        <v>494</v>
      </c>
      <c r="H150" s="181">
        <v>1</v>
      </c>
      <c r="I150" s="182"/>
      <c r="J150" s="183">
        <f>ROUND(I150*H150,2)</f>
        <v>0</v>
      </c>
      <c r="K150" s="415" t="s">
        <v>5584</v>
      </c>
      <c r="L150" s="42"/>
      <c r="M150" s="184" t="s">
        <v>5</v>
      </c>
      <c r="N150" s="185" t="s">
        <v>45</v>
      </c>
      <c r="O150" s="43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25" t="s">
        <v>337</v>
      </c>
      <c r="AT150" s="25" t="s">
        <v>287</v>
      </c>
      <c r="AU150" s="25" t="s">
        <v>84</v>
      </c>
      <c r="AY150" s="25" t="s">
        <v>285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5" t="s">
        <v>82</v>
      </c>
      <c r="BK150" s="188">
        <f>ROUND(I150*H150,2)</f>
        <v>0</v>
      </c>
      <c r="BL150" s="25" t="s">
        <v>337</v>
      </c>
      <c r="BM150" s="25" t="s">
        <v>480</v>
      </c>
    </row>
    <row r="151" spans="2:65" s="1" customFormat="1">
      <c r="B151" s="176"/>
      <c r="C151" s="177" t="s">
        <v>491</v>
      </c>
      <c r="D151" s="177" t="s">
        <v>287</v>
      </c>
      <c r="E151" s="178" t="s">
        <v>4721</v>
      </c>
      <c r="F151" s="179" t="s">
        <v>4722</v>
      </c>
      <c r="G151" s="180" t="s">
        <v>318</v>
      </c>
      <c r="H151" s="181">
        <v>3.3</v>
      </c>
      <c r="I151" s="182"/>
      <c r="J151" s="183">
        <f>ROUND(I151*H151,2)</f>
        <v>0</v>
      </c>
      <c r="K151" s="415" t="s">
        <v>5584</v>
      </c>
      <c r="L151" s="42"/>
      <c r="M151" s="184" t="s">
        <v>5</v>
      </c>
      <c r="N151" s="185" t="s">
        <v>45</v>
      </c>
      <c r="O151" s="43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25" t="s">
        <v>337</v>
      </c>
      <c r="AT151" s="25" t="s">
        <v>287</v>
      </c>
      <c r="AU151" s="25" t="s">
        <v>84</v>
      </c>
      <c r="AY151" s="25" t="s">
        <v>285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5" t="s">
        <v>82</v>
      </c>
      <c r="BK151" s="188">
        <f>ROUND(I151*H151,2)</f>
        <v>0</v>
      </c>
      <c r="BL151" s="25" t="s">
        <v>337</v>
      </c>
      <c r="BM151" s="25" t="s">
        <v>483</v>
      </c>
    </row>
    <row r="152" spans="2:65" s="10" customFormat="1" ht="14.4">
      <c r="B152" s="162"/>
      <c r="D152" s="173" t="s">
        <v>73</v>
      </c>
      <c r="E152" s="174" t="s">
        <v>3553</v>
      </c>
      <c r="F152" s="174" t="s">
        <v>4723</v>
      </c>
      <c r="I152" s="165"/>
      <c r="J152" s="175">
        <f>BK152</f>
        <v>0</v>
      </c>
      <c r="K152" s="401"/>
      <c r="L152" s="162"/>
      <c r="M152" s="167"/>
      <c r="N152" s="168"/>
      <c r="O152" s="168"/>
      <c r="P152" s="169">
        <f>SUM(P153:P157)</f>
        <v>0</v>
      </c>
      <c r="Q152" s="168"/>
      <c r="R152" s="169">
        <f>SUM(R153:R157)</f>
        <v>0.11571000000000001</v>
      </c>
      <c r="S152" s="168"/>
      <c r="T152" s="170">
        <f>SUM(T153:T157)</f>
        <v>0</v>
      </c>
      <c r="AR152" s="163" t="s">
        <v>84</v>
      </c>
      <c r="AT152" s="171" t="s">
        <v>73</v>
      </c>
      <c r="AU152" s="171" t="s">
        <v>82</v>
      </c>
      <c r="AY152" s="163" t="s">
        <v>285</v>
      </c>
      <c r="BK152" s="172">
        <f>SUM(BK153:BK157)</f>
        <v>0</v>
      </c>
    </row>
    <row r="153" spans="2:65" s="1" customFormat="1" ht="24">
      <c r="B153" s="176"/>
      <c r="C153" s="177" t="s">
        <v>401</v>
      </c>
      <c r="D153" s="177" t="s">
        <v>287</v>
      </c>
      <c r="E153" s="178" t="s">
        <v>4374</v>
      </c>
      <c r="F153" s="179" t="s">
        <v>4724</v>
      </c>
      <c r="G153" s="180" t="s">
        <v>318</v>
      </c>
      <c r="H153" s="181">
        <v>43.5</v>
      </c>
      <c r="I153" s="182"/>
      <c r="J153" s="183">
        <f>ROUND(I153*H153,2)</f>
        <v>0</v>
      </c>
      <c r="K153" s="415" t="s">
        <v>5585</v>
      </c>
      <c r="L153" s="42"/>
      <c r="M153" s="184" t="s">
        <v>5</v>
      </c>
      <c r="N153" s="185" t="s">
        <v>45</v>
      </c>
      <c r="O153" s="43"/>
      <c r="P153" s="186">
        <f>O153*H153</f>
        <v>0</v>
      </c>
      <c r="Q153" s="186">
        <v>4.6000000000000001E-4</v>
      </c>
      <c r="R153" s="186">
        <f>Q153*H153</f>
        <v>2.001E-2</v>
      </c>
      <c r="S153" s="186">
        <v>0</v>
      </c>
      <c r="T153" s="187">
        <f>S153*H153</f>
        <v>0</v>
      </c>
      <c r="AR153" s="25" t="s">
        <v>337</v>
      </c>
      <c r="AT153" s="25" t="s">
        <v>287</v>
      </c>
      <c r="AU153" s="25" t="s">
        <v>84</v>
      </c>
      <c r="AY153" s="25" t="s">
        <v>285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5" t="s">
        <v>82</v>
      </c>
      <c r="BK153" s="188">
        <f>ROUND(I153*H153,2)</f>
        <v>0</v>
      </c>
      <c r="BL153" s="25" t="s">
        <v>337</v>
      </c>
      <c r="BM153" s="25" t="s">
        <v>487</v>
      </c>
    </row>
    <row r="154" spans="2:65" s="11" customFormat="1">
      <c r="B154" s="189"/>
      <c r="D154" s="215" t="s">
        <v>292</v>
      </c>
      <c r="E154" s="216" t="s">
        <v>4667</v>
      </c>
      <c r="F154" s="217" t="s">
        <v>4725</v>
      </c>
      <c r="H154" s="218">
        <v>43.5</v>
      </c>
      <c r="I154" s="194"/>
      <c r="K154" s="412"/>
      <c r="L154" s="189"/>
      <c r="M154" s="195"/>
      <c r="N154" s="196"/>
      <c r="O154" s="196"/>
      <c r="P154" s="196"/>
      <c r="Q154" s="196"/>
      <c r="R154" s="196"/>
      <c r="S154" s="196"/>
      <c r="T154" s="197"/>
      <c r="AT154" s="191" t="s">
        <v>292</v>
      </c>
      <c r="AU154" s="191" t="s">
        <v>84</v>
      </c>
      <c r="AV154" s="11" t="s">
        <v>84</v>
      </c>
      <c r="AW154" s="11" t="s">
        <v>37</v>
      </c>
      <c r="AX154" s="11" t="s">
        <v>82</v>
      </c>
      <c r="AY154" s="191" t="s">
        <v>285</v>
      </c>
    </row>
    <row r="155" spans="2:65" s="1" customFormat="1">
      <c r="B155" s="176"/>
      <c r="C155" s="230" t="s">
        <v>501</v>
      </c>
      <c r="D155" s="230" t="s">
        <v>757</v>
      </c>
      <c r="E155" s="231" t="s">
        <v>4379</v>
      </c>
      <c r="F155" s="232" t="s">
        <v>4726</v>
      </c>
      <c r="G155" s="233" t="s">
        <v>370</v>
      </c>
      <c r="H155" s="234">
        <v>191.4</v>
      </c>
      <c r="I155" s="235"/>
      <c r="J155" s="236">
        <f>ROUND(I155*H155,2)</f>
        <v>0</v>
      </c>
      <c r="K155" s="417" t="s">
        <v>5590</v>
      </c>
      <c r="L155" s="237"/>
      <c r="M155" s="238" t="s">
        <v>5</v>
      </c>
      <c r="N155" s="239" t="s">
        <v>45</v>
      </c>
      <c r="O155" s="43"/>
      <c r="P155" s="186">
        <f>O155*H155</f>
        <v>0</v>
      </c>
      <c r="Q155" s="186">
        <v>5.0000000000000001E-4</v>
      </c>
      <c r="R155" s="186">
        <f>Q155*H155</f>
        <v>9.5700000000000007E-2</v>
      </c>
      <c r="S155" s="186">
        <v>0</v>
      </c>
      <c r="T155" s="187">
        <f>S155*H155</f>
        <v>0</v>
      </c>
      <c r="AR155" s="25" t="s">
        <v>401</v>
      </c>
      <c r="AT155" s="25" t="s">
        <v>757</v>
      </c>
      <c r="AU155" s="25" t="s">
        <v>84</v>
      </c>
      <c r="AY155" s="25" t="s">
        <v>285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5" t="s">
        <v>82</v>
      </c>
      <c r="BK155" s="188">
        <f>ROUND(I155*H155,2)</f>
        <v>0</v>
      </c>
      <c r="BL155" s="25" t="s">
        <v>337</v>
      </c>
      <c r="BM155" s="25" t="s">
        <v>490</v>
      </c>
    </row>
    <row r="156" spans="2:65" s="11" customFormat="1">
      <c r="B156" s="189"/>
      <c r="D156" s="215" t="s">
        <v>292</v>
      </c>
      <c r="E156" s="216" t="s">
        <v>5</v>
      </c>
      <c r="F156" s="217" t="s">
        <v>4727</v>
      </c>
      <c r="H156" s="218">
        <v>191.4</v>
      </c>
      <c r="I156" s="194"/>
      <c r="K156" s="412"/>
      <c r="L156" s="189"/>
      <c r="M156" s="195"/>
      <c r="N156" s="196"/>
      <c r="O156" s="196"/>
      <c r="P156" s="196"/>
      <c r="Q156" s="196"/>
      <c r="R156" s="196"/>
      <c r="S156" s="196"/>
      <c r="T156" s="197"/>
      <c r="AT156" s="191" t="s">
        <v>292</v>
      </c>
      <c r="AU156" s="191" t="s">
        <v>84</v>
      </c>
      <c r="AV156" s="11" t="s">
        <v>84</v>
      </c>
      <c r="AW156" s="11" t="s">
        <v>37</v>
      </c>
      <c r="AX156" s="11" t="s">
        <v>82</v>
      </c>
      <c r="AY156" s="191" t="s">
        <v>285</v>
      </c>
    </row>
    <row r="157" spans="2:65" s="1" customFormat="1" ht="36">
      <c r="B157" s="176"/>
      <c r="C157" s="177" t="s">
        <v>405</v>
      </c>
      <c r="D157" s="177" t="s">
        <v>287</v>
      </c>
      <c r="E157" s="178" t="s">
        <v>4728</v>
      </c>
      <c r="F157" s="179" t="s">
        <v>4729</v>
      </c>
      <c r="G157" s="180" t="s">
        <v>674</v>
      </c>
      <c r="H157" s="181">
        <v>0.11600000000000001</v>
      </c>
      <c r="I157" s="182"/>
      <c r="J157" s="183">
        <f>ROUND(I157*H157,2)</f>
        <v>0</v>
      </c>
      <c r="K157" s="415" t="s">
        <v>5585</v>
      </c>
      <c r="L157" s="42"/>
      <c r="M157" s="184" t="s">
        <v>5</v>
      </c>
      <c r="N157" s="257" t="s">
        <v>45</v>
      </c>
      <c r="O157" s="258"/>
      <c r="P157" s="259">
        <f>O157*H157</f>
        <v>0</v>
      </c>
      <c r="Q157" s="259">
        <v>0</v>
      </c>
      <c r="R157" s="259">
        <f>Q157*H157</f>
        <v>0</v>
      </c>
      <c r="S157" s="259">
        <v>0</v>
      </c>
      <c r="T157" s="260">
        <f>S157*H157</f>
        <v>0</v>
      </c>
      <c r="AR157" s="25" t="s">
        <v>337</v>
      </c>
      <c r="AT157" s="25" t="s">
        <v>287</v>
      </c>
      <c r="AU157" s="25" t="s">
        <v>84</v>
      </c>
      <c r="AY157" s="25" t="s">
        <v>285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5" t="s">
        <v>82</v>
      </c>
      <c r="BK157" s="188">
        <f>ROUND(I157*H157,2)</f>
        <v>0</v>
      </c>
      <c r="BL157" s="25" t="s">
        <v>337</v>
      </c>
      <c r="BM157" s="25" t="s">
        <v>4730</v>
      </c>
    </row>
    <row r="158" spans="2:65" s="1" customFormat="1" ht="6.9" customHeight="1">
      <c r="B158" s="57"/>
      <c r="C158" s="58"/>
      <c r="D158" s="58"/>
      <c r="E158" s="58"/>
      <c r="F158" s="58"/>
      <c r="G158" s="58"/>
      <c r="H158" s="58"/>
      <c r="I158" s="129"/>
      <c r="J158" s="58"/>
      <c r="K158" s="58"/>
      <c r="L158" s="42"/>
    </row>
  </sheetData>
  <autoFilter ref="C89:K157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2"/>
  <sheetViews>
    <sheetView showGridLines="0" workbookViewId="0">
      <pane ySplit="1" topLeftCell="A81" activePane="bottomLeft" state="frozen"/>
      <selection pane="bottomLeft" activeCell="W91" sqref="W91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0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1"/>
      <c r="C1" s="101"/>
      <c r="D1" s="102" t="s">
        <v>1</v>
      </c>
      <c r="E1" s="101"/>
      <c r="F1" s="103" t="s">
        <v>122</v>
      </c>
      <c r="G1" s="384" t="s">
        <v>123</v>
      </c>
      <c r="H1" s="384"/>
      <c r="I1" s="104"/>
      <c r="J1" s="103" t="s">
        <v>124</v>
      </c>
      <c r="K1" s="102" t="s">
        <v>125</v>
      </c>
      <c r="L1" s="103" t="s">
        <v>126</v>
      </c>
      <c r="M1" s="103"/>
      <c r="N1" s="103"/>
      <c r="O1" s="103"/>
      <c r="P1" s="103"/>
      <c r="Q1" s="103"/>
      <c r="R1" s="103"/>
      <c r="S1" s="103"/>
      <c r="T1" s="10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44" t="s">
        <v>8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5" t="s">
        <v>90</v>
      </c>
    </row>
    <row r="3" spans="1:70" ht="6.9" customHeight="1">
      <c r="B3" s="26"/>
      <c r="C3" s="27"/>
      <c r="D3" s="27"/>
      <c r="E3" s="27"/>
      <c r="F3" s="27"/>
      <c r="G3" s="27"/>
      <c r="H3" s="27"/>
      <c r="I3" s="106"/>
      <c r="J3" s="27"/>
      <c r="K3" s="28"/>
      <c r="AT3" s="25" t="s">
        <v>84</v>
      </c>
    </row>
    <row r="4" spans="1:70" ht="36.9" customHeight="1">
      <c r="B4" s="29"/>
      <c r="C4" s="30"/>
      <c r="D4" s="31" t="s">
        <v>131</v>
      </c>
      <c r="E4" s="30"/>
      <c r="F4" s="30"/>
      <c r="G4" s="30"/>
      <c r="H4" s="30"/>
      <c r="I4" s="107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07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07"/>
      <c r="J6" s="30"/>
      <c r="K6" s="32"/>
    </row>
    <row r="7" spans="1:70" ht="20.399999999999999" customHeight="1">
      <c r="B7" s="29"/>
      <c r="C7" s="30"/>
      <c r="D7" s="30"/>
      <c r="E7" s="385" t="str">
        <f>'Rekapitulace stavby'!K6</f>
        <v xml:space="preserve"> Památník J.A. Komenského ve Fulneku- živé muzeum II - ZD</v>
      </c>
      <c r="F7" s="386"/>
      <c r="G7" s="386"/>
      <c r="H7" s="386"/>
      <c r="I7" s="107"/>
      <c r="J7" s="30"/>
      <c r="K7" s="32"/>
    </row>
    <row r="8" spans="1:70" s="1" customFormat="1" ht="13.2">
      <c r="B8" s="42"/>
      <c r="C8" s="43"/>
      <c r="D8" s="38" t="s">
        <v>140</v>
      </c>
      <c r="E8" s="43"/>
      <c r="F8" s="43"/>
      <c r="G8" s="43"/>
      <c r="H8" s="43"/>
      <c r="I8" s="108"/>
      <c r="J8" s="43"/>
      <c r="K8" s="46"/>
    </row>
    <row r="9" spans="1:70" s="1" customFormat="1" ht="36.9" customHeight="1">
      <c r="B9" s="42"/>
      <c r="C9" s="43"/>
      <c r="D9" s="43"/>
      <c r="E9" s="387" t="s">
        <v>4731</v>
      </c>
      <c r="F9" s="388"/>
      <c r="G9" s="388"/>
      <c r="H9" s="388"/>
      <c r="I9" s="10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08"/>
      <c r="J10" s="43"/>
      <c r="K10" s="46"/>
    </row>
    <row r="11" spans="1:70" s="1" customFormat="1" ht="14.4" customHeight="1">
      <c r="B11" s="42"/>
      <c r="C11" s="43"/>
      <c r="D11" s="38" t="s">
        <v>21</v>
      </c>
      <c r="E11" s="43"/>
      <c r="F11" s="36" t="s">
        <v>22</v>
      </c>
      <c r="G11" s="43"/>
      <c r="H11" s="43"/>
      <c r="I11" s="109" t="s">
        <v>23</v>
      </c>
      <c r="J11" s="36" t="s">
        <v>5</v>
      </c>
      <c r="K11" s="46"/>
    </row>
    <row r="12" spans="1:70" s="1" customFormat="1" ht="14.4" customHeight="1">
      <c r="B12" s="42"/>
      <c r="C12" s="43"/>
      <c r="D12" s="38" t="s">
        <v>24</v>
      </c>
      <c r="E12" s="43"/>
      <c r="F12" s="36" t="s">
        <v>150</v>
      </c>
      <c r="G12" s="43"/>
      <c r="H12" s="43"/>
      <c r="I12" s="109" t="s">
        <v>26</v>
      </c>
      <c r="J12" s="110" t="str">
        <f>'Rekapitulace stavby'!AN8</f>
        <v>5. 4. 2018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08"/>
      <c r="J13" s="43"/>
      <c r="K13" s="46"/>
    </row>
    <row r="14" spans="1:70" s="1" customFormat="1" ht="14.4" customHeight="1">
      <c r="B14" s="42"/>
      <c r="C14" s="43"/>
      <c r="D14" s="38" t="s">
        <v>28</v>
      </c>
      <c r="E14" s="43"/>
      <c r="F14" s="43"/>
      <c r="G14" s="43"/>
      <c r="H14" s="43"/>
      <c r="I14" s="109" t="s">
        <v>29</v>
      </c>
      <c r="J14" s="36" t="s">
        <v>5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09" t="s">
        <v>31</v>
      </c>
      <c r="J15" s="36" t="s">
        <v>5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08"/>
      <c r="J16" s="43"/>
      <c r="K16" s="46"/>
    </row>
    <row r="17" spans="2:11" s="1" customFormat="1" ht="14.4" customHeight="1">
      <c r="B17" s="42"/>
      <c r="C17" s="43"/>
      <c r="D17" s="38" t="s">
        <v>32</v>
      </c>
      <c r="E17" s="43"/>
      <c r="F17" s="43"/>
      <c r="G17" s="43"/>
      <c r="H17" s="43"/>
      <c r="I17" s="10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0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08"/>
      <c r="J19" s="43"/>
      <c r="K19" s="46"/>
    </row>
    <row r="20" spans="2:11" s="1" customFormat="1" ht="14.4" customHeight="1">
      <c r="B20" s="42"/>
      <c r="C20" s="43"/>
      <c r="D20" s="38" t="s">
        <v>34</v>
      </c>
      <c r="E20" s="43"/>
      <c r="F20" s="43"/>
      <c r="G20" s="43"/>
      <c r="H20" s="43"/>
      <c r="I20" s="109" t="s">
        <v>29</v>
      </c>
      <c r="J20" s="36" t="s">
        <v>35</v>
      </c>
      <c r="K20" s="46"/>
    </row>
    <row r="21" spans="2:11" s="1" customFormat="1" ht="18" customHeight="1">
      <c r="B21" s="42"/>
      <c r="C21" s="43"/>
      <c r="D21" s="43"/>
      <c r="E21" s="36" t="s">
        <v>36</v>
      </c>
      <c r="F21" s="43"/>
      <c r="G21" s="43"/>
      <c r="H21" s="43"/>
      <c r="I21" s="109" t="s">
        <v>31</v>
      </c>
      <c r="J21" s="36" t="s">
        <v>5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08"/>
      <c r="J22" s="43"/>
      <c r="K22" s="46"/>
    </row>
    <row r="23" spans="2:11" s="1" customFormat="1" ht="14.4" customHeight="1">
      <c r="B23" s="42"/>
      <c r="C23" s="43"/>
      <c r="D23" s="38" t="s">
        <v>38</v>
      </c>
      <c r="E23" s="43"/>
      <c r="F23" s="43"/>
      <c r="G23" s="43"/>
      <c r="H23" s="43"/>
      <c r="I23" s="108"/>
      <c r="J23" s="43"/>
      <c r="K23" s="46"/>
    </row>
    <row r="24" spans="2:11" s="6" customFormat="1" ht="20.399999999999999" customHeight="1">
      <c r="B24" s="111"/>
      <c r="C24" s="112"/>
      <c r="D24" s="112"/>
      <c r="E24" s="377" t="s">
        <v>4732</v>
      </c>
      <c r="F24" s="377"/>
      <c r="G24" s="377"/>
      <c r="H24" s="377"/>
      <c r="I24" s="113"/>
      <c r="J24" s="112"/>
      <c r="K24" s="114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08"/>
      <c r="J25" s="43"/>
      <c r="K25" s="46"/>
    </row>
    <row r="26" spans="2:11" s="1" customFormat="1" ht="6.9" customHeight="1">
      <c r="B26" s="42"/>
      <c r="C26" s="43"/>
      <c r="D26" s="69"/>
      <c r="E26" s="69"/>
      <c r="F26" s="69"/>
      <c r="G26" s="69"/>
      <c r="H26" s="69"/>
      <c r="I26" s="115"/>
      <c r="J26" s="69"/>
      <c r="K26" s="116"/>
    </row>
    <row r="27" spans="2:11" s="1" customFormat="1" ht="25.35" customHeight="1">
      <c r="B27" s="42"/>
      <c r="C27" s="43"/>
      <c r="D27" s="117" t="s">
        <v>40</v>
      </c>
      <c r="E27" s="43"/>
      <c r="F27" s="43"/>
      <c r="G27" s="43"/>
      <c r="H27" s="43"/>
      <c r="I27" s="108"/>
      <c r="J27" s="118">
        <f>ROUND(J86,2)</f>
        <v>0</v>
      </c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15"/>
      <c r="J28" s="69"/>
      <c r="K28" s="116"/>
    </row>
    <row r="29" spans="2:11" s="1" customFormat="1" ht="14.4" customHeight="1">
      <c r="B29" s="42"/>
      <c r="C29" s="43"/>
      <c r="D29" s="43"/>
      <c r="E29" s="43"/>
      <c r="F29" s="47" t="s">
        <v>42</v>
      </c>
      <c r="G29" s="43"/>
      <c r="H29" s="43"/>
      <c r="I29" s="119" t="s">
        <v>41</v>
      </c>
      <c r="J29" s="47" t="s">
        <v>43</v>
      </c>
      <c r="K29" s="46"/>
    </row>
    <row r="30" spans="2:11" s="1" customFormat="1" ht="14.4" customHeight="1">
      <c r="B30" s="42"/>
      <c r="C30" s="43"/>
      <c r="D30" s="50" t="s">
        <v>44</v>
      </c>
      <c r="E30" s="50" t="s">
        <v>45</v>
      </c>
      <c r="F30" s="120">
        <f>ROUND(SUM(BE86:BE171), 2)</f>
        <v>0</v>
      </c>
      <c r="G30" s="43"/>
      <c r="H30" s="43"/>
      <c r="I30" s="121">
        <v>0.21</v>
      </c>
      <c r="J30" s="120">
        <f>ROUND(ROUND((SUM(BE86:BE171)),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46</v>
      </c>
      <c r="F31" s="120">
        <f>ROUND(SUM(BF86:BF171), 2)</f>
        <v>0</v>
      </c>
      <c r="G31" s="43"/>
      <c r="H31" s="43"/>
      <c r="I31" s="121">
        <v>0.15</v>
      </c>
      <c r="J31" s="120">
        <f>ROUND(ROUND((SUM(BF86:BF171)),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47</v>
      </c>
      <c r="F32" s="120">
        <f>ROUND(SUM(BG86:BG171), 2)</f>
        <v>0</v>
      </c>
      <c r="G32" s="43"/>
      <c r="H32" s="43"/>
      <c r="I32" s="121">
        <v>0.21</v>
      </c>
      <c r="J32" s="120">
        <v>0</v>
      </c>
      <c r="K32" s="46"/>
    </row>
    <row r="33" spans="2:11" s="1" customFormat="1" ht="14.4" hidden="1" customHeight="1">
      <c r="B33" s="42"/>
      <c r="C33" s="43"/>
      <c r="D33" s="43"/>
      <c r="E33" s="50" t="s">
        <v>48</v>
      </c>
      <c r="F33" s="120">
        <f>ROUND(SUM(BH86:BH171), 2)</f>
        <v>0</v>
      </c>
      <c r="G33" s="43"/>
      <c r="H33" s="43"/>
      <c r="I33" s="121">
        <v>0.15</v>
      </c>
      <c r="J33" s="120"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20">
        <f>ROUND(SUM(BI86:BI171), 2)</f>
        <v>0</v>
      </c>
      <c r="G34" s="43"/>
      <c r="H34" s="43"/>
      <c r="I34" s="121">
        <v>0</v>
      </c>
      <c r="J34" s="120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08"/>
      <c r="J35" s="43"/>
      <c r="K35" s="46"/>
    </row>
    <row r="36" spans="2:11" s="1" customFormat="1" ht="25.35" customHeight="1">
      <c r="B36" s="42"/>
      <c r="C36" s="122"/>
      <c r="D36" s="123" t="s">
        <v>50</v>
      </c>
      <c r="E36" s="72"/>
      <c r="F36" s="72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29"/>
      <c r="J37" s="58"/>
      <c r="K37" s="59"/>
    </row>
    <row r="41" spans="2:11" s="1" customFormat="1" ht="6.9" customHeight="1">
      <c r="B41" s="60"/>
      <c r="C41" s="61"/>
      <c r="D41" s="61"/>
      <c r="E41" s="61"/>
      <c r="F41" s="61"/>
      <c r="G41" s="61"/>
      <c r="H41" s="61"/>
      <c r="I41" s="130"/>
      <c r="J41" s="61"/>
      <c r="K41" s="131"/>
    </row>
    <row r="42" spans="2:11" s="1" customFormat="1" ht="36.9" customHeight="1">
      <c r="B42" s="42"/>
      <c r="C42" s="31" t="s">
        <v>157</v>
      </c>
      <c r="D42" s="43"/>
      <c r="E42" s="43"/>
      <c r="F42" s="43"/>
      <c r="G42" s="43"/>
      <c r="H42" s="43"/>
      <c r="I42" s="108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08"/>
      <c r="J43" s="43"/>
      <c r="K43" s="46"/>
    </row>
    <row r="44" spans="2:11" s="1" customFormat="1" ht="14.4" customHeight="1">
      <c r="B44" s="42"/>
      <c r="C44" s="38" t="s">
        <v>19</v>
      </c>
      <c r="D44" s="43"/>
      <c r="E44" s="43"/>
      <c r="F44" s="43"/>
      <c r="G44" s="43"/>
      <c r="H44" s="43"/>
      <c r="I44" s="108"/>
      <c r="J44" s="43"/>
      <c r="K44" s="46"/>
    </row>
    <row r="45" spans="2:11" s="1" customFormat="1" ht="20.399999999999999" customHeight="1">
      <c r="B45" s="42"/>
      <c r="C45" s="43"/>
      <c r="D45" s="43"/>
      <c r="E45" s="385" t="str">
        <f>E7</f>
        <v xml:space="preserve"> Památník J.A. Komenského ve Fulneku- živé muzeum II - ZD</v>
      </c>
      <c r="F45" s="386"/>
      <c r="G45" s="386"/>
      <c r="H45" s="386"/>
      <c r="I45" s="108"/>
      <c r="J45" s="43"/>
      <c r="K45" s="46"/>
    </row>
    <row r="46" spans="2:11" s="1" customFormat="1" ht="14.4" customHeight="1">
      <c r="B46" s="42"/>
      <c r="C46" s="38" t="s">
        <v>140</v>
      </c>
      <c r="D46" s="43"/>
      <c r="E46" s="43"/>
      <c r="F46" s="43"/>
      <c r="G46" s="43"/>
      <c r="H46" s="43"/>
      <c r="I46" s="108"/>
      <c r="J46" s="43"/>
      <c r="K46" s="46"/>
    </row>
    <row r="47" spans="2:11" s="1" customFormat="1" ht="22.2" customHeight="1">
      <c r="B47" s="42"/>
      <c r="C47" s="43"/>
      <c r="D47" s="43"/>
      <c r="E47" s="387" t="str">
        <f>E9</f>
        <v>074-03-II - SO 03 Venkovní schodiště</v>
      </c>
      <c r="F47" s="388"/>
      <c r="G47" s="388"/>
      <c r="H47" s="388"/>
      <c r="I47" s="108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0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Sborová 80, Fulnek</v>
      </c>
      <c r="G49" s="43"/>
      <c r="H49" s="43"/>
      <c r="I49" s="109" t="s">
        <v>26</v>
      </c>
      <c r="J49" s="110" t="str">
        <f>IF(J12="","",J12)</f>
        <v>5. 4. 2018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08"/>
      <c r="J50" s="43"/>
      <c r="K50" s="46"/>
    </row>
    <row r="51" spans="2:47" s="1" customFormat="1" ht="13.2">
      <c r="B51" s="42"/>
      <c r="C51" s="38" t="s">
        <v>28</v>
      </c>
      <c r="D51" s="43"/>
      <c r="E51" s="43"/>
      <c r="F51" s="36" t="str">
        <f>E15</f>
        <v>MUZEUM NOVOJIČÍNSKA, příspěvková org., N</v>
      </c>
      <c r="G51" s="43"/>
      <c r="H51" s="43"/>
      <c r="I51" s="109" t="s">
        <v>34</v>
      </c>
      <c r="J51" s="36" t="str">
        <f>E21</f>
        <v>TOMEŠ Petr ing., Raisova 5, Ova-Mar. Hory</v>
      </c>
      <c r="K51" s="46"/>
    </row>
    <row r="52" spans="2:47" s="1" customFormat="1" ht="14.4" customHeight="1">
      <c r="B52" s="42"/>
      <c r="C52" s="38" t="s">
        <v>32</v>
      </c>
      <c r="D52" s="43"/>
      <c r="E52" s="43"/>
      <c r="F52" s="36" t="str">
        <f>IF(E18="","",E18)</f>
        <v/>
      </c>
      <c r="G52" s="43"/>
      <c r="H52" s="43"/>
      <c r="I52" s="10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8"/>
      <c r="J53" s="43"/>
      <c r="K53" s="46"/>
    </row>
    <row r="54" spans="2:47" s="1" customFormat="1" ht="29.25" customHeight="1">
      <c r="B54" s="42"/>
      <c r="C54" s="132" t="s">
        <v>158</v>
      </c>
      <c r="D54" s="122"/>
      <c r="E54" s="122"/>
      <c r="F54" s="122"/>
      <c r="G54" s="122"/>
      <c r="H54" s="122"/>
      <c r="I54" s="133"/>
      <c r="J54" s="134" t="s">
        <v>159</v>
      </c>
      <c r="K54" s="135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8"/>
      <c r="J55" s="43"/>
      <c r="K55" s="46"/>
    </row>
    <row r="56" spans="2:47" s="1" customFormat="1" ht="29.25" customHeight="1">
      <c r="B56" s="42"/>
      <c r="C56" s="136" t="s">
        <v>160</v>
      </c>
      <c r="D56" s="43"/>
      <c r="E56" s="43"/>
      <c r="F56" s="43"/>
      <c r="G56" s="43"/>
      <c r="H56" s="43"/>
      <c r="I56" s="108"/>
      <c r="J56" s="118">
        <f>J86</f>
        <v>0</v>
      </c>
      <c r="K56" s="46"/>
      <c r="AU56" s="25" t="s">
        <v>161</v>
      </c>
    </row>
    <row r="57" spans="2:47" s="7" customFormat="1" ht="24.9" customHeight="1">
      <c r="B57" s="137"/>
      <c r="C57" s="138"/>
      <c r="D57" s="139" t="s">
        <v>4733</v>
      </c>
      <c r="E57" s="140"/>
      <c r="F57" s="140"/>
      <c r="G57" s="140"/>
      <c r="H57" s="140"/>
      <c r="I57" s="141"/>
      <c r="J57" s="142">
        <f>J87</f>
        <v>0</v>
      </c>
      <c r="K57" s="143"/>
    </row>
    <row r="58" spans="2:47" s="7" customFormat="1" ht="24.9" customHeight="1">
      <c r="B58" s="137"/>
      <c r="C58" s="138"/>
      <c r="D58" s="139" t="s">
        <v>4734</v>
      </c>
      <c r="E58" s="140"/>
      <c r="F58" s="140"/>
      <c r="G58" s="140"/>
      <c r="H58" s="140"/>
      <c r="I58" s="141"/>
      <c r="J58" s="142">
        <f>J98</f>
        <v>0</v>
      </c>
      <c r="K58" s="143"/>
    </row>
    <row r="59" spans="2:47" s="7" customFormat="1" ht="24.9" customHeight="1">
      <c r="B59" s="137"/>
      <c r="C59" s="138"/>
      <c r="D59" s="139" t="s">
        <v>4735</v>
      </c>
      <c r="E59" s="140"/>
      <c r="F59" s="140"/>
      <c r="G59" s="140"/>
      <c r="H59" s="140"/>
      <c r="I59" s="141"/>
      <c r="J59" s="142">
        <f>J110</f>
        <v>0</v>
      </c>
      <c r="K59" s="143"/>
    </row>
    <row r="60" spans="2:47" s="7" customFormat="1" ht="24.9" customHeight="1">
      <c r="B60" s="137"/>
      <c r="C60" s="138"/>
      <c r="D60" s="139" t="s">
        <v>4736</v>
      </c>
      <c r="E60" s="140"/>
      <c r="F60" s="140"/>
      <c r="G60" s="140"/>
      <c r="H60" s="140"/>
      <c r="I60" s="141"/>
      <c r="J60" s="142">
        <f>J126</f>
        <v>0</v>
      </c>
      <c r="K60" s="143"/>
    </row>
    <row r="61" spans="2:47" s="7" customFormat="1" ht="24.9" customHeight="1">
      <c r="B61" s="137"/>
      <c r="C61" s="138"/>
      <c r="D61" s="139" t="s">
        <v>4737</v>
      </c>
      <c r="E61" s="140"/>
      <c r="F61" s="140"/>
      <c r="G61" s="140"/>
      <c r="H61" s="140"/>
      <c r="I61" s="141"/>
      <c r="J61" s="142">
        <f>J133</f>
        <v>0</v>
      </c>
      <c r="K61" s="143"/>
    </row>
    <row r="62" spans="2:47" s="7" customFormat="1" ht="24.9" customHeight="1">
      <c r="B62" s="137"/>
      <c r="C62" s="138"/>
      <c r="D62" s="139" t="s">
        <v>4738</v>
      </c>
      <c r="E62" s="140"/>
      <c r="F62" s="140"/>
      <c r="G62" s="140"/>
      <c r="H62" s="140"/>
      <c r="I62" s="141"/>
      <c r="J62" s="142">
        <f>J141</f>
        <v>0</v>
      </c>
      <c r="K62" s="143"/>
    </row>
    <row r="63" spans="2:47" s="7" customFormat="1" ht="24.9" customHeight="1">
      <c r="B63" s="137"/>
      <c r="C63" s="138"/>
      <c r="D63" s="139" t="s">
        <v>4739</v>
      </c>
      <c r="E63" s="140"/>
      <c r="F63" s="140"/>
      <c r="G63" s="140"/>
      <c r="H63" s="140"/>
      <c r="I63" s="141"/>
      <c r="J63" s="142">
        <f>J152</f>
        <v>0</v>
      </c>
      <c r="K63" s="143"/>
    </row>
    <row r="64" spans="2:47" s="7" customFormat="1" ht="24.9" customHeight="1">
      <c r="B64" s="137"/>
      <c r="C64" s="138"/>
      <c r="D64" s="139" t="s">
        <v>4740</v>
      </c>
      <c r="E64" s="140"/>
      <c r="F64" s="140"/>
      <c r="G64" s="140"/>
      <c r="H64" s="140"/>
      <c r="I64" s="141"/>
      <c r="J64" s="142">
        <f>J154</f>
        <v>0</v>
      </c>
      <c r="K64" s="143"/>
    </row>
    <row r="65" spans="2:12" s="7" customFormat="1" ht="24.9" customHeight="1">
      <c r="B65" s="137"/>
      <c r="C65" s="138"/>
      <c r="D65" s="139" t="s">
        <v>4741</v>
      </c>
      <c r="E65" s="140"/>
      <c r="F65" s="140"/>
      <c r="G65" s="140"/>
      <c r="H65" s="140"/>
      <c r="I65" s="141"/>
      <c r="J65" s="142">
        <f>J156</f>
        <v>0</v>
      </c>
      <c r="K65" s="143"/>
    </row>
    <row r="66" spans="2:12" s="7" customFormat="1" ht="24.9" customHeight="1">
      <c r="B66" s="137"/>
      <c r="C66" s="138"/>
      <c r="D66" s="139" t="s">
        <v>4742</v>
      </c>
      <c r="E66" s="140"/>
      <c r="F66" s="140"/>
      <c r="G66" s="140"/>
      <c r="H66" s="140"/>
      <c r="I66" s="141"/>
      <c r="J66" s="142">
        <f>J164</f>
        <v>0</v>
      </c>
      <c r="K66" s="143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08"/>
      <c r="J67" s="43"/>
      <c r="K67" s="46"/>
    </row>
    <row r="68" spans="2:12" s="1" customFormat="1" ht="6.9" customHeight="1">
      <c r="B68" s="57"/>
      <c r="C68" s="58"/>
      <c r="D68" s="58"/>
      <c r="E68" s="58"/>
      <c r="F68" s="58"/>
      <c r="G68" s="58"/>
      <c r="H68" s="58"/>
      <c r="I68" s="129"/>
      <c r="J68" s="58"/>
      <c r="K68" s="59"/>
    </row>
    <row r="72" spans="2:12" s="1" customFormat="1" ht="6.9" customHeight="1">
      <c r="B72" s="60"/>
      <c r="C72" s="61"/>
      <c r="D72" s="61"/>
      <c r="E72" s="61"/>
      <c r="F72" s="61"/>
      <c r="G72" s="61"/>
      <c r="H72" s="61"/>
      <c r="I72" s="130"/>
      <c r="J72" s="61"/>
      <c r="K72" s="61"/>
      <c r="L72" s="42"/>
    </row>
    <row r="73" spans="2:12" s="1" customFormat="1" ht="36.9" customHeight="1">
      <c r="B73" s="42"/>
      <c r="C73" s="62" t="s">
        <v>269</v>
      </c>
      <c r="L73" s="42"/>
    </row>
    <row r="74" spans="2:12" s="1" customFormat="1" ht="6.9" customHeight="1">
      <c r="B74" s="42"/>
      <c r="L74" s="42"/>
    </row>
    <row r="75" spans="2:12" s="1" customFormat="1" ht="14.4" customHeight="1">
      <c r="B75" s="42"/>
      <c r="C75" s="64" t="s">
        <v>19</v>
      </c>
      <c r="L75" s="42"/>
    </row>
    <row r="76" spans="2:12" s="1" customFormat="1" ht="20.399999999999999" customHeight="1">
      <c r="B76" s="42"/>
      <c r="E76" s="381" t="str">
        <f>E7</f>
        <v xml:space="preserve"> Památník J.A. Komenského ve Fulneku- živé muzeum II - ZD</v>
      </c>
      <c r="F76" s="382"/>
      <c r="G76" s="382"/>
      <c r="H76" s="382"/>
      <c r="L76" s="42"/>
    </row>
    <row r="77" spans="2:12" s="1" customFormat="1" ht="14.4" customHeight="1">
      <c r="B77" s="42"/>
      <c r="C77" s="64" t="s">
        <v>140</v>
      </c>
      <c r="L77" s="42"/>
    </row>
    <row r="78" spans="2:12" s="1" customFormat="1" ht="22.2" customHeight="1">
      <c r="B78" s="42"/>
      <c r="E78" s="351" t="str">
        <f>E9</f>
        <v>074-03-II - SO 03 Venkovní schodiště</v>
      </c>
      <c r="F78" s="383"/>
      <c r="G78" s="383"/>
      <c r="H78" s="383"/>
      <c r="L78" s="42"/>
    </row>
    <row r="79" spans="2:12" s="1" customFormat="1" ht="6.9" customHeight="1">
      <c r="B79" s="42"/>
      <c r="L79" s="42"/>
    </row>
    <row r="80" spans="2:12" s="1" customFormat="1" ht="18" customHeight="1">
      <c r="B80" s="42"/>
      <c r="C80" s="64" t="s">
        <v>24</v>
      </c>
      <c r="F80" s="151" t="str">
        <f>F12</f>
        <v>Sborová 80, Fulnek</v>
      </c>
      <c r="I80" s="152" t="s">
        <v>26</v>
      </c>
      <c r="J80" s="68" t="str">
        <f>IF(J12="","",J12)</f>
        <v>5. 4. 2018</v>
      </c>
      <c r="L80" s="42"/>
    </row>
    <row r="81" spans="2:65" s="1" customFormat="1" ht="6.9" customHeight="1">
      <c r="B81" s="42"/>
      <c r="L81" s="42"/>
    </row>
    <row r="82" spans="2:65" s="1" customFormat="1" ht="13.2">
      <c r="B82" s="42"/>
      <c r="C82" s="64" t="s">
        <v>28</v>
      </c>
      <c r="F82" s="151" t="str">
        <f>E15</f>
        <v>MUZEUM NOVOJIČÍNSKA, příspěvková org., N</v>
      </c>
      <c r="I82" s="152" t="s">
        <v>34</v>
      </c>
      <c r="J82" s="151" t="str">
        <f>E21</f>
        <v>TOMEŠ Petr ing., Raisova 5, Ova-Mar. Hory</v>
      </c>
      <c r="L82" s="42"/>
    </row>
    <row r="83" spans="2:65" s="1" customFormat="1" ht="14.4" customHeight="1">
      <c r="B83" s="42"/>
      <c r="C83" s="64" t="s">
        <v>32</v>
      </c>
      <c r="F83" s="151" t="str">
        <f>IF(E18="","",E18)</f>
        <v/>
      </c>
      <c r="L83" s="42"/>
    </row>
    <row r="84" spans="2:65" s="1" customFormat="1" ht="10.35" customHeight="1">
      <c r="B84" s="42"/>
      <c r="L84" s="42"/>
    </row>
    <row r="85" spans="2:65" s="9" customFormat="1" ht="29.25" customHeight="1">
      <c r="B85" s="153"/>
      <c r="C85" s="154" t="s">
        <v>270</v>
      </c>
      <c r="D85" s="155" t="s">
        <v>59</v>
      </c>
      <c r="E85" s="155" t="s">
        <v>55</v>
      </c>
      <c r="F85" s="155" t="s">
        <v>271</v>
      </c>
      <c r="G85" s="155" t="s">
        <v>272</v>
      </c>
      <c r="H85" s="155" t="s">
        <v>273</v>
      </c>
      <c r="I85" s="156" t="s">
        <v>274</v>
      </c>
      <c r="J85" s="155" t="s">
        <v>159</v>
      </c>
      <c r="K85" s="157" t="s">
        <v>275</v>
      </c>
      <c r="L85" s="153"/>
      <c r="M85" s="74" t="s">
        <v>276</v>
      </c>
      <c r="N85" s="75" t="s">
        <v>44</v>
      </c>
      <c r="O85" s="75" t="s">
        <v>277</v>
      </c>
      <c r="P85" s="75" t="s">
        <v>278</v>
      </c>
      <c r="Q85" s="75" t="s">
        <v>279</v>
      </c>
      <c r="R85" s="75" t="s">
        <v>280</v>
      </c>
      <c r="S85" s="75" t="s">
        <v>281</v>
      </c>
      <c r="T85" s="76" t="s">
        <v>282</v>
      </c>
    </row>
    <row r="86" spans="2:65" s="1" customFormat="1" ht="29.25" customHeight="1">
      <c r="B86" s="42"/>
      <c r="C86" s="78" t="s">
        <v>160</v>
      </c>
      <c r="J86" s="158">
        <f>BK86</f>
        <v>0</v>
      </c>
      <c r="L86" s="42"/>
      <c r="M86" s="77"/>
      <c r="N86" s="69"/>
      <c r="O86" s="69"/>
      <c r="P86" s="159">
        <f>P87+P98+P110+P126+P133+P141+P152+P154+P156+P164</f>
        <v>0</v>
      </c>
      <c r="Q86" s="69"/>
      <c r="R86" s="159">
        <f>R87+R98+R110+R126+R133+R141+R152+R154+R156+R164</f>
        <v>0</v>
      </c>
      <c r="S86" s="69"/>
      <c r="T86" s="160">
        <f>T87+T98+T110+T126+T133+T141+T152+T154+T156+T164</f>
        <v>0</v>
      </c>
      <c r="AT86" s="25" t="s">
        <v>73</v>
      </c>
      <c r="AU86" s="25" t="s">
        <v>161</v>
      </c>
      <c r="BK86" s="161">
        <f>BK87+BK98+BK110+BK126+BK133+BK141+BK152+BK154+BK156+BK164</f>
        <v>0</v>
      </c>
    </row>
    <row r="87" spans="2:65" s="10" customFormat="1" ht="37.35" customHeight="1">
      <c r="B87" s="162"/>
      <c r="D87" s="173" t="s">
        <v>73</v>
      </c>
      <c r="E87" s="261" t="s">
        <v>82</v>
      </c>
      <c r="F87" s="261" t="s">
        <v>286</v>
      </c>
      <c r="I87" s="165"/>
      <c r="J87" s="262">
        <f>BK87</f>
        <v>0</v>
      </c>
      <c r="L87" s="162"/>
      <c r="M87" s="167"/>
      <c r="N87" s="168"/>
      <c r="O87" s="168"/>
      <c r="P87" s="169">
        <f>SUM(P88:P97)</f>
        <v>0</v>
      </c>
      <c r="Q87" s="168"/>
      <c r="R87" s="169">
        <f>SUM(R88:R97)</f>
        <v>0</v>
      </c>
      <c r="S87" s="168"/>
      <c r="T87" s="170">
        <f>SUM(T88:T97)</f>
        <v>0</v>
      </c>
      <c r="AR87" s="163" t="s">
        <v>82</v>
      </c>
      <c r="AT87" s="171" t="s">
        <v>73</v>
      </c>
      <c r="AU87" s="171" t="s">
        <v>74</v>
      </c>
      <c r="AY87" s="163" t="s">
        <v>285</v>
      </c>
      <c r="BK87" s="172">
        <f>SUM(BK88:BK97)</f>
        <v>0</v>
      </c>
    </row>
    <row r="88" spans="2:65" s="1" customFormat="1" ht="36">
      <c r="B88" s="176"/>
      <c r="C88" s="177" t="s">
        <v>82</v>
      </c>
      <c r="D88" s="177" t="s">
        <v>287</v>
      </c>
      <c r="E88" s="178" t="s">
        <v>4743</v>
      </c>
      <c r="F88" s="179" t="s">
        <v>4744</v>
      </c>
      <c r="G88" s="180" t="s">
        <v>290</v>
      </c>
      <c r="H88" s="181">
        <v>1.024</v>
      </c>
      <c r="I88" s="182"/>
      <c r="J88" s="183">
        <f>ROUND(I88*H88,2)</f>
        <v>0</v>
      </c>
      <c r="K88" s="415" t="s">
        <v>5585</v>
      </c>
      <c r="L88" s="42"/>
      <c r="M88" s="184" t="s">
        <v>5</v>
      </c>
      <c r="N88" s="185" t="s">
        <v>45</v>
      </c>
      <c r="O88" s="43"/>
      <c r="P88" s="186">
        <f>O88*H88</f>
        <v>0</v>
      </c>
      <c r="Q88" s="186">
        <v>0</v>
      </c>
      <c r="R88" s="186">
        <f>Q88*H88</f>
        <v>0</v>
      </c>
      <c r="S88" s="186">
        <v>0</v>
      </c>
      <c r="T88" s="187">
        <f>S88*H88</f>
        <v>0</v>
      </c>
      <c r="AR88" s="25" t="s">
        <v>291</v>
      </c>
      <c r="AT88" s="25" t="s">
        <v>287</v>
      </c>
      <c r="AU88" s="25" t="s">
        <v>82</v>
      </c>
      <c r="AY88" s="25" t="s">
        <v>285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25" t="s">
        <v>82</v>
      </c>
      <c r="BK88" s="188">
        <f>ROUND(I88*H88,2)</f>
        <v>0</v>
      </c>
      <c r="BL88" s="25" t="s">
        <v>291</v>
      </c>
      <c r="BM88" s="25" t="s">
        <v>4745</v>
      </c>
    </row>
    <row r="89" spans="2:65" s="11" customFormat="1">
      <c r="B89" s="189"/>
      <c r="D89" s="215" t="s">
        <v>292</v>
      </c>
      <c r="E89" s="216" t="s">
        <v>5</v>
      </c>
      <c r="F89" s="217" t="s">
        <v>4746</v>
      </c>
      <c r="H89" s="218">
        <v>1.024</v>
      </c>
      <c r="I89" s="194"/>
      <c r="K89" s="412"/>
      <c r="L89" s="189"/>
      <c r="M89" s="195"/>
      <c r="N89" s="196"/>
      <c r="O89" s="196"/>
      <c r="P89" s="196"/>
      <c r="Q89" s="196"/>
      <c r="R89" s="196"/>
      <c r="S89" s="196"/>
      <c r="T89" s="197"/>
      <c r="AT89" s="191" t="s">
        <v>292</v>
      </c>
      <c r="AU89" s="191" t="s">
        <v>82</v>
      </c>
      <c r="AV89" s="11" t="s">
        <v>84</v>
      </c>
      <c r="AW89" s="11" t="s">
        <v>37</v>
      </c>
      <c r="AX89" s="11" t="s">
        <v>82</v>
      </c>
      <c r="AY89" s="191" t="s">
        <v>285</v>
      </c>
    </row>
    <row r="90" spans="2:65" s="1" customFormat="1" ht="24">
      <c r="B90" s="176"/>
      <c r="C90" s="177" t="s">
        <v>84</v>
      </c>
      <c r="D90" s="177" t="s">
        <v>287</v>
      </c>
      <c r="E90" s="178" t="s">
        <v>805</v>
      </c>
      <c r="F90" s="179" t="s">
        <v>806</v>
      </c>
      <c r="G90" s="180" t="s">
        <v>290</v>
      </c>
      <c r="H90" s="181">
        <v>1.02</v>
      </c>
      <c r="I90" s="182"/>
      <c r="J90" s="183">
        <f>ROUND(I90*H90,2)</f>
        <v>0</v>
      </c>
      <c r="K90" s="397" t="s">
        <v>5585</v>
      </c>
      <c r="L90" s="42"/>
      <c r="M90" s="184" t="s">
        <v>5</v>
      </c>
      <c r="N90" s="185" t="s">
        <v>45</v>
      </c>
      <c r="O90" s="4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AR90" s="25" t="s">
        <v>291</v>
      </c>
      <c r="AT90" s="25" t="s">
        <v>287</v>
      </c>
      <c r="AU90" s="25" t="s">
        <v>82</v>
      </c>
      <c r="AY90" s="25" t="s">
        <v>285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5" t="s">
        <v>82</v>
      </c>
      <c r="BK90" s="188">
        <f>ROUND(I90*H90,2)</f>
        <v>0</v>
      </c>
      <c r="BL90" s="25" t="s">
        <v>291</v>
      </c>
      <c r="BM90" s="25" t="s">
        <v>291</v>
      </c>
    </row>
    <row r="91" spans="2:65" s="1" customFormat="1" ht="24">
      <c r="B91" s="176"/>
      <c r="C91" s="177" t="s">
        <v>142</v>
      </c>
      <c r="D91" s="177" t="s">
        <v>287</v>
      </c>
      <c r="E91" s="178" t="s">
        <v>808</v>
      </c>
      <c r="F91" s="179" t="s">
        <v>4747</v>
      </c>
      <c r="G91" s="180" t="s">
        <v>290</v>
      </c>
      <c r="H91" s="181">
        <v>4.32</v>
      </c>
      <c r="I91" s="182"/>
      <c r="J91" s="183">
        <f>ROUND(I91*H91,2)</f>
        <v>0</v>
      </c>
      <c r="K91" s="397" t="s">
        <v>5585</v>
      </c>
      <c r="L91" s="42"/>
      <c r="M91" s="184" t="s">
        <v>5</v>
      </c>
      <c r="N91" s="185" t="s">
        <v>45</v>
      </c>
      <c r="O91" s="43"/>
      <c r="P91" s="186">
        <f>O91*H91</f>
        <v>0</v>
      </c>
      <c r="Q91" s="186">
        <v>0</v>
      </c>
      <c r="R91" s="186">
        <f>Q91*H91</f>
        <v>0</v>
      </c>
      <c r="S91" s="186">
        <v>0</v>
      </c>
      <c r="T91" s="187">
        <f>S91*H91</f>
        <v>0</v>
      </c>
      <c r="AR91" s="25" t="s">
        <v>291</v>
      </c>
      <c r="AT91" s="25" t="s">
        <v>287</v>
      </c>
      <c r="AU91" s="25" t="s">
        <v>82</v>
      </c>
      <c r="AY91" s="25" t="s">
        <v>285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25" t="s">
        <v>82</v>
      </c>
      <c r="BK91" s="188">
        <f>ROUND(I91*H91,2)</f>
        <v>0</v>
      </c>
      <c r="BL91" s="25" t="s">
        <v>291</v>
      </c>
      <c r="BM91" s="25" t="s">
        <v>334</v>
      </c>
    </row>
    <row r="92" spans="2:65" s="11" customFormat="1">
      <c r="B92" s="189"/>
      <c r="D92" s="190" t="s">
        <v>292</v>
      </c>
      <c r="E92" s="191" t="s">
        <v>5</v>
      </c>
      <c r="F92" s="192" t="s">
        <v>4748</v>
      </c>
      <c r="H92" s="193">
        <v>4.32</v>
      </c>
      <c r="I92" s="194"/>
      <c r="K92" s="412"/>
      <c r="L92" s="189"/>
      <c r="M92" s="195"/>
      <c r="N92" s="196"/>
      <c r="O92" s="196"/>
      <c r="P92" s="196"/>
      <c r="Q92" s="196"/>
      <c r="R92" s="196"/>
      <c r="S92" s="196"/>
      <c r="T92" s="197"/>
      <c r="AT92" s="191" t="s">
        <v>292</v>
      </c>
      <c r="AU92" s="191" t="s">
        <v>82</v>
      </c>
      <c r="AV92" s="11" t="s">
        <v>84</v>
      </c>
      <c r="AW92" s="11" t="s">
        <v>37</v>
      </c>
      <c r="AX92" s="11" t="s">
        <v>74</v>
      </c>
      <c r="AY92" s="191" t="s">
        <v>285</v>
      </c>
    </row>
    <row r="93" spans="2:65" s="13" customFormat="1">
      <c r="B93" s="206"/>
      <c r="D93" s="215" t="s">
        <v>292</v>
      </c>
      <c r="E93" s="219" t="s">
        <v>5</v>
      </c>
      <c r="F93" s="220" t="s">
        <v>310</v>
      </c>
      <c r="H93" s="221">
        <v>4.32</v>
      </c>
      <c r="I93" s="210"/>
      <c r="K93" s="413"/>
      <c r="L93" s="206"/>
      <c r="M93" s="211"/>
      <c r="N93" s="212"/>
      <c r="O93" s="212"/>
      <c r="P93" s="212"/>
      <c r="Q93" s="212"/>
      <c r="R93" s="212"/>
      <c r="S93" s="212"/>
      <c r="T93" s="213"/>
      <c r="AT93" s="214" t="s">
        <v>292</v>
      </c>
      <c r="AU93" s="214" t="s">
        <v>82</v>
      </c>
      <c r="AV93" s="13" t="s">
        <v>291</v>
      </c>
      <c r="AW93" s="13" t="s">
        <v>37</v>
      </c>
      <c r="AX93" s="13" t="s">
        <v>82</v>
      </c>
      <c r="AY93" s="214" t="s">
        <v>285</v>
      </c>
    </row>
    <row r="94" spans="2:65" s="1" customFormat="1" ht="48">
      <c r="B94" s="176"/>
      <c r="C94" s="177" t="s">
        <v>291</v>
      </c>
      <c r="D94" s="177" t="s">
        <v>287</v>
      </c>
      <c r="E94" s="178" t="s">
        <v>4019</v>
      </c>
      <c r="F94" s="179" t="s">
        <v>4749</v>
      </c>
      <c r="G94" s="180" t="s">
        <v>318</v>
      </c>
      <c r="H94" s="181">
        <v>26</v>
      </c>
      <c r="I94" s="182"/>
      <c r="J94" s="183">
        <f>ROUND(I94*H94,2)</f>
        <v>0</v>
      </c>
      <c r="K94" s="414" t="s">
        <v>5583</v>
      </c>
      <c r="L94" s="42"/>
      <c r="M94" s="184" t="s">
        <v>5</v>
      </c>
      <c r="N94" s="185" t="s">
        <v>45</v>
      </c>
      <c r="O94" s="43"/>
      <c r="P94" s="186">
        <f>O94*H94</f>
        <v>0</v>
      </c>
      <c r="Q94" s="186">
        <v>0</v>
      </c>
      <c r="R94" s="186">
        <f>Q94*H94</f>
        <v>0</v>
      </c>
      <c r="S94" s="186">
        <v>0</v>
      </c>
      <c r="T94" s="187">
        <f>S94*H94</f>
        <v>0</v>
      </c>
      <c r="AR94" s="25" t="s">
        <v>291</v>
      </c>
      <c r="AT94" s="25" t="s">
        <v>287</v>
      </c>
      <c r="AU94" s="25" t="s">
        <v>82</v>
      </c>
      <c r="AY94" s="25" t="s">
        <v>285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5" t="s">
        <v>82</v>
      </c>
      <c r="BK94" s="188">
        <f>ROUND(I94*H94,2)</f>
        <v>0</v>
      </c>
      <c r="BL94" s="25" t="s">
        <v>291</v>
      </c>
      <c r="BM94" s="25" t="s">
        <v>314</v>
      </c>
    </row>
    <row r="95" spans="2:65" s="1" customFormat="1">
      <c r="B95" s="176"/>
      <c r="C95" s="177" t="s">
        <v>330</v>
      </c>
      <c r="D95" s="177" t="s">
        <v>287</v>
      </c>
      <c r="E95" s="178" t="s">
        <v>4685</v>
      </c>
      <c r="F95" s="179" t="s">
        <v>4750</v>
      </c>
      <c r="G95" s="180" t="s">
        <v>318</v>
      </c>
      <c r="H95" s="181">
        <v>20</v>
      </c>
      <c r="I95" s="182"/>
      <c r="J95" s="183">
        <f>ROUND(I95*H95,2)</f>
        <v>0</v>
      </c>
      <c r="K95" s="415" t="s">
        <v>5584</v>
      </c>
      <c r="L95" s="42"/>
      <c r="M95" s="184" t="s">
        <v>5</v>
      </c>
      <c r="N95" s="185" t="s">
        <v>45</v>
      </c>
      <c r="O95" s="43"/>
      <c r="P95" s="186">
        <f>O95*H95</f>
        <v>0</v>
      </c>
      <c r="Q95" s="186">
        <v>0</v>
      </c>
      <c r="R95" s="186">
        <f>Q95*H95</f>
        <v>0</v>
      </c>
      <c r="S95" s="186">
        <v>0</v>
      </c>
      <c r="T95" s="187">
        <f>S95*H95</f>
        <v>0</v>
      </c>
      <c r="AR95" s="25" t="s">
        <v>291</v>
      </c>
      <c r="AT95" s="25" t="s">
        <v>287</v>
      </c>
      <c r="AU95" s="25" t="s">
        <v>82</v>
      </c>
      <c r="AY95" s="25" t="s">
        <v>285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5" t="s">
        <v>82</v>
      </c>
      <c r="BK95" s="188">
        <f>ROUND(I95*H95,2)</f>
        <v>0</v>
      </c>
      <c r="BL95" s="25" t="s">
        <v>291</v>
      </c>
      <c r="BM95" s="25" t="s">
        <v>319</v>
      </c>
    </row>
    <row r="96" spans="2:65" s="1" customFormat="1">
      <c r="B96" s="176"/>
      <c r="C96" s="177" t="s">
        <v>334</v>
      </c>
      <c r="D96" s="177" t="s">
        <v>287</v>
      </c>
      <c r="E96" s="178" t="s">
        <v>4697</v>
      </c>
      <c r="F96" s="179" t="s">
        <v>4751</v>
      </c>
      <c r="G96" s="180" t="s">
        <v>318</v>
      </c>
      <c r="H96" s="181">
        <v>9.5</v>
      </c>
      <c r="I96" s="182"/>
      <c r="J96" s="183">
        <f>ROUND(I96*H96,2)</f>
        <v>0</v>
      </c>
      <c r="K96" s="415" t="s">
        <v>5584</v>
      </c>
      <c r="L96" s="42"/>
      <c r="M96" s="184" t="s">
        <v>5</v>
      </c>
      <c r="N96" s="185" t="s">
        <v>45</v>
      </c>
      <c r="O96" s="43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AR96" s="25" t="s">
        <v>291</v>
      </c>
      <c r="AT96" s="25" t="s">
        <v>287</v>
      </c>
      <c r="AU96" s="25" t="s">
        <v>82</v>
      </c>
      <c r="AY96" s="25" t="s">
        <v>285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5" t="s">
        <v>82</v>
      </c>
      <c r="BK96" s="188">
        <f>ROUND(I96*H96,2)</f>
        <v>0</v>
      </c>
      <c r="BL96" s="25" t="s">
        <v>291</v>
      </c>
      <c r="BM96" s="25" t="s">
        <v>329</v>
      </c>
    </row>
    <row r="97" spans="2:65" s="11" customFormat="1">
      <c r="B97" s="189"/>
      <c r="D97" s="190" t="s">
        <v>292</v>
      </c>
      <c r="E97" s="191" t="s">
        <v>5</v>
      </c>
      <c r="F97" s="192" t="s">
        <v>4752</v>
      </c>
      <c r="H97" s="193">
        <v>9.5</v>
      </c>
      <c r="I97" s="194"/>
      <c r="K97" s="412"/>
      <c r="L97" s="189"/>
      <c r="M97" s="195"/>
      <c r="N97" s="196"/>
      <c r="O97" s="196"/>
      <c r="P97" s="196"/>
      <c r="Q97" s="196"/>
      <c r="R97" s="196"/>
      <c r="S97" s="196"/>
      <c r="T97" s="197"/>
      <c r="AT97" s="191" t="s">
        <v>292</v>
      </c>
      <c r="AU97" s="191" t="s">
        <v>82</v>
      </c>
      <c r="AV97" s="11" t="s">
        <v>84</v>
      </c>
      <c r="AW97" s="11" t="s">
        <v>37</v>
      </c>
      <c r="AX97" s="11" t="s">
        <v>82</v>
      </c>
      <c r="AY97" s="191" t="s">
        <v>285</v>
      </c>
    </row>
    <row r="98" spans="2:65" s="10" customFormat="1" ht="16.2">
      <c r="B98" s="162"/>
      <c r="D98" s="173" t="s">
        <v>73</v>
      </c>
      <c r="E98" s="261" t="s">
        <v>84</v>
      </c>
      <c r="F98" s="261" t="s">
        <v>311</v>
      </c>
      <c r="I98" s="165"/>
      <c r="J98" s="262">
        <f>BK98</f>
        <v>0</v>
      </c>
      <c r="K98" s="401"/>
      <c r="L98" s="162"/>
      <c r="M98" s="167"/>
      <c r="N98" s="168"/>
      <c r="O98" s="168"/>
      <c r="P98" s="169">
        <f>SUM(P99:P109)</f>
        <v>0</v>
      </c>
      <c r="Q98" s="168"/>
      <c r="R98" s="169">
        <f>SUM(R99:R109)</f>
        <v>0</v>
      </c>
      <c r="S98" s="168"/>
      <c r="T98" s="170">
        <f>SUM(T99:T109)</f>
        <v>0</v>
      </c>
      <c r="AR98" s="163" t="s">
        <v>82</v>
      </c>
      <c r="AT98" s="171" t="s">
        <v>73</v>
      </c>
      <c r="AU98" s="171" t="s">
        <v>74</v>
      </c>
      <c r="AY98" s="163" t="s">
        <v>285</v>
      </c>
      <c r="BK98" s="172">
        <f>SUM(BK99:BK109)</f>
        <v>0</v>
      </c>
    </row>
    <row r="99" spans="2:65" s="1" customFormat="1" ht="24">
      <c r="B99" s="176"/>
      <c r="C99" s="177" t="s">
        <v>338</v>
      </c>
      <c r="D99" s="177" t="s">
        <v>287</v>
      </c>
      <c r="E99" s="178" t="s">
        <v>326</v>
      </c>
      <c r="F99" s="179" t="s">
        <v>327</v>
      </c>
      <c r="G99" s="180" t="s">
        <v>328</v>
      </c>
      <c r="H99" s="181">
        <v>6.4089999999999998</v>
      </c>
      <c r="I99" s="182"/>
      <c r="J99" s="183">
        <f>ROUND(I99*H99,2)</f>
        <v>0</v>
      </c>
      <c r="K99" s="397" t="s">
        <v>5585</v>
      </c>
      <c r="L99" s="42"/>
      <c r="M99" s="184" t="s">
        <v>5</v>
      </c>
      <c r="N99" s="185" t="s">
        <v>45</v>
      </c>
      <c r="O99" s="4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AR99" s="25" t="s">
        <v>291</v>
      </c>
      <c r="AT99" s="25" t="s">
        <v>287</v>
      </c>
      <c r="AU99" s="25" t="s">
        <v>82</v>
      </c>
      <c r="AY99" s="25" t="s">
        <v>285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5" t="s">
        <v>82</v>
      </c>
      <c r="BK99" s="188">
        <f>ROUND(I99*H99,2)</f>
        <v>0</v>
      </c>
      <c r="BL99" s="25" t="s">
        <v>291</v>
      </c>
      <c r="BM99" s="25" t="s">
        <v>333</v>
      </c>
    </row>
    <row r="100" spans="2:65" s="11" customFormat="1">
      <c r="B100" s="189"/>
      <c r="D100" s="190" t="s">
        <v>292</v>
      </c>
      <c r="E100" s="191" t="s">
        <v>5</v>
      </c>
      <c r="F100" s="192" t="s">
        <v>4753</v>
      </c>
      <c r="H100" s="193">
        <v>6.4089999999999998</v>
      </c>
      <c r="I100" s="194"/>
      <c r="K100" s="412"/>
      <c r="L100" s="189"/>
      <c r="M100" s="195"/>
      <c r="N100" s="196"/>
      <c r="O100" s="196"/>
      <c r="P100" s="196"/>
      <c r="Q100" s="196"/>
      <c r="R100" s="196"/>
      <c r="S100" s="196"/>
      <c r="T100" s="197"/>
      <c r="AT100" s="191" t="s">
        <v>292</v>
      </c>
      <c r="AU100" s="191" t="s">
        <v>82</v>
      </c>
      <c r="AV100" s="11" t="s">
        <v>84</v>
      </c>
      <c r="AW100" s="11" t="s">
        <v>37</v>
      </c>
      <c r="AX100" s="11" t="s">
        <v>74</v>
      </c>
      <c r="AY100" s="191" t="s">
        <v>285</v>
      </c>
    </row>
    <row r="101" spans="2:65" s="13" customFormat="1">
      <c r="B101" s="206"/>
      <c r="D101" s="215" t="s">
        <v>292</v>
      </c>
      <c r="E101" s="219" t="s">
        <v>5</v>
      </c>
      <c r="F101" s="220" t="s">
        <v>310</v>
      </c>
      <c r="H101" s="221">
        <v>6.4089999999999998</v>
      </c>
      <c r="I101" s="210"/>
      <c r="K101" s="413"/>
      <c r="L101" s="206"/>
      <c r="M101" s="211"/>
      <c r="N101" s="212"/>
      <c r="O101" s="212"/>
      <c r="P101" s="212"/>
      <c r="Q101" s="212"/>
      <c r="R101" s="212"/>
      <c r="S101" s="212"/>
      <c r="T101" s="213"/>
      <c r="AT101" s="214" t="s">
        <v>292</v>
      </c>
      <c r="AU101" s="214" t="s">
        <v>82</v>
      </c>
      <c r="AV101" s="13" t="s">
        <v>291</v>
      </c>
      <c r="AW101" s="13" t="s">
        <v>37</v>
      </c>
      <c r="AX101" s="13" t="s">
        <v>82</v>
      </c>
      <c r="AY101" s="214" t="s">
        <v>285</v>
      </c>
    </row>
    <row r="102" spans="2:65" s="1" customFormat="1" ht="24">
      <c r="B102" s="176"/>
      <c r="C102" s="177" t="s">
        <v>314</v>
      </c>
      <c r="D102" s="177" t="s">
        <v>287</v>
      </c>
      <c r="E102" s="178" t="s">
        <v>4754</v>
      </c>
      <c r="F102" s="179" t="s">
        <v>4755</v>
      </c>
      <c r="G102" s="180" t="s">
        <v>290</v>
      </c>
      <c r="H102" s="181">
        <v>8.5000000000000006E-2</v>
      </c>
      <c r="I102" s="182"/>
      <c r="J102" s="183">
        <f>ROUND(I102*H102,2)</f>
        <v>0</v>
      </c>
      <c r="K102" s="397" t="s">
        <v>5585</v>
      </c>
      <c r="L102" s="42"/>
      <c r="M102" s="184" t="s">
        <v>5</v>
      </c>
      <c r="N102" s="185" t="s">
        <v>45</v>
      </c>
      <c r="O102" s="43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AR102" s="25" t="s">
        <v>291</v>
      </c>
      <c r="AT102" s="25" t="s">
        <v>287</v>
      </c>
      <c r="AU102" s="25" t="s">
        <v>82</v>
      </c>
      <c r="AY102" s="25" t="s">
        <v>285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5" t="s">
        <v>82</v>
      </c>
      <c r="BK102" s="188">
        <f>ROUND(I102*H102,2)</f>
        <v>0</v>
      </c>
      <c r="BL102" s="25" t="s">
        <v>291</v>
      </c>
      <c r="BM102" s="25" t="s">
        <v>337</v>
      </c>
    </row>
    <row r="103" spans="2:65" s="11" customFormat="1">
      <c r="B103" s="189"/>
      <c r="D103" s="215" t="s">
        <v>292</v>
      </c>
      <c r="E103" s="216" t="s">
        <v>5</v>
      </c>
      <c r="F103" s="217" t="s">
        <v>4756</v>
      </c>
      <c r="H103" s="218">
        <v>8.5000000000000006E-2</v>
      </c>
      <c r="I103" s="194"/>
      <c r="K103" s="412"/>
      <c r="L103" s="189"/>
      <c r="M103" s="195"/>
      <c r="N103" s="196"/>
      <c r="O103" s="196"/>
      <c r="P103" s="196"/>
      <c r="Q103" s="196"/>
      <c r="R103" s="196"/>
      <c r="S103" s="196"/>
      <c r="T103" s="197"/>
      <c r="AT103" s="191" t="s">
        <v>292</v>
      </c>
      <c r="AU103" s="191" t="s">
        <v>82</v>
      </c>
      <c r="AV103" s="11" t="s">
        <v>84</v>
      </c>
      <c r="AW103" s="11" t="s">
        <v>37</v>
      </c>
      <c r="AX103" s="11" t="s">
        <v>82</v>
      </c>
      <c r="AY103" s="191" t="s">
        <v>285</v>
      </c>
    </row>
    <row r="104" spans="2:65" s="1" customFormat="1" ht="24">
      <c r="B104" s="176"/>
      <c r="C104" s="177" t="s">
        <v>348</v>
      </c>
      <c r="D104" s="177" t="s">
        <v>287</v>
      </c>
      <c r="E104" s="178" t="s">
        <v>4757</v>
      </c>
      <c r="F104" s="179" t="s">
        <v>4758</v>
      </c>
      <c r="G104" s="180" t="s">
        <v>290</v>
      </c>
      <c r="H104" s="181">
        <v>0.72</v>
      </c>
      <c r="I104" s="182"/>
      <c r="J104" s="183">
        <f>ROUND(I104*H104,2)</f>
        <v>0</v>
      </c>
      <c r="K104" s="397" t="s">
        <v>5585</v>
      </c>
      <c r="L104" s="42"/>
      <c r="M104" s="184" t="s">
        <v>5</v>
      </c>
      <c r="N104" s="185" t="s">
        <v>45</v>
      </c>
      <c r="O104" s="43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AR104" s="25" t="s">
        <v>291</v>
      </c>
      <c r="AT104" s="25" t="s">
        <v>287</v>
      </c>
      <c r="AU104" s="25" t="s">
        <v>82</v>
      </c>
      <c r="AY104" s="25" t="s">
        <v>285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5" t="s">
        <v>82</v>
      </c>
      <c r="BK104" s="188">
        <f>ROUND(I104*H104,2)</f>
        <v>0</v>
      </c>
      <c r="BL104" s="25" t="s">
        <v>291</v>
      </c>
      <c r="BM104" s="25" t="s">
        <v>341</v>
      </c>
    </row>
    <row r="105" spans="2:65" s="11" customFormat="1">
      <c r="B105" s="189"/>
      <c r="D105" s="190" t="s">
        <v>292</v>
      </c>
      <c r="E105" s="191" t="s">
        <v>5</v>
      </c>
      <c r="F105" s="192" t="s">
        <v>4759</v>
      </c>
      <c r="H105" s="193">
        <v>0.72</v>
      </c>
      <c r="I105" s="194"/>
      <c r="K105" s="412"/>
      <c r="L105" s="189"/>
      <c r="M105" s="195"/>
      <c r="N105" s="196"/>
      <c r="O105" s="196"/>
      <c r="P105" s="196"/>
      <c r="Q105" s="196"/>
      <c r="R105" s="196"/>
      <c r="S105" s="196"/>
      <c r="T105" s="197"/>
      <c r="AT105" s="191" t="s">
        <v>292</v>
      </c>
      <c r="AU105" s="191" t="s">
        <v>82</v>
      </c>
      <c r="AV105" s="11" t="s">
        <v>84</v>
      </c>
      <c r="AW105" s="11" t="s">
        <v>37</v>
      </c>
      <c r="AX105" s="11" t="s">
        <v>74</v>
      </c>
      <c r="AY105" s="191" t="s">
        <v>285</v>
      </c>
    </row>
    <row r="106" spans="2:65" s="13" customFormat="1">
      <c r="B106" s="206"/>
      <c r="D106" s="215" t="s">
        <v>292</v>
      </c>
      <c r="E106" s="219" t="s">
        <v>5</v>
      </c>
      <c r="F106" s="220" t="s">
        <v>310</v>
      </c>
      <c r="H106" s="221">
        <v>0.72</v>
      </c>
      <c r="I106" s="210"/>
      <c r="K106" s="413"/>
      <c r="L106" s="206"/>
      <c r="M106" s="211"/>
      <c r="N106" s="212"/>
      <c r="O106" s="212"/>
      <c r="P106" s="212"/>
      <c r="Q106" s="212"/>
      <c r="R106" s="212"/>
      <c r="S106" s="212"/>
      <c r="T106" s="213"/>
      <c r="AT106" s="214" t="s">
        <v>292</v>
      </c>
      <c r="AU106" s="214" t="s">
        <v>82</v>
      </c>
      <c r="AV106" s="13" t="s">
        <v>291</v>
      </c>
      <c r="AW106" s="13" t="s">
        <v>37</v>
      </c>
      <c r="AX106" s="13" t="s">
        <v>82</v>
      </c>
      <c r="AY106" s="214" t="s">
        <v>285</v>
      </c>
    </row>
    <row r="107" spans="2:65" s="1" customFormat="1" ht="24">
      <c r="B107" s="176"/>
      <c r="C107" s="177" t="s">
        <v>319</v>
      </c>
      <c r="D107" s="177" t="s">
        <v>287</v>
      </c>
      <c r="E107" s="178" t="s">
        <v>4760</v>
      </c>
      <c r="F107" s="179" t="s">
        <v>4761</v>
      </c>
      <c r="G107" s="180" t="s">
        <v>328</v>
      </c>
      <c r="H107" s="181">
        <v>2.88</v>
      </c>
      <c r="I107" s="182"/>
      <c r="J107" s="183">
        <f>ROUND(I107*H107,2)</f>
        <v>0</v>
      </c>
      <c r="K107" s="397" t="s">
        <v>5585</v>
      </c>
      <c r="L107" s="42"/>
      <c r="M107" s="184" t="s">
        <v>5</v>
      </c>
      <c r="N107" s="185" t="s">
        <v>45</v>
      </c>
      <c r="O107" s="43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AR107" s="25" t="s">
        <v>291</v>
      </c>
      <c r="AT107" s="25" t="s">
        <v>287</v>
      </c>
      <c r="AU107" s="25" t="s">
        <v>82</v>
      </c>
      <c r="AY107" s="25" t="s">
        <v>285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5" t="s">
        <v>82</v>
      </c>
      <c r="BK107" s="188">
        <f>ROUND(I107*H107,2)</f>
        <v>0</v>
      </c>
      <c r="BL107" s="25" t="s">
        <v>291</v>
      </c>
      <c r="BM107" s="25" t="s">
        <v>345</v>
      </c>
    </row>
    <row r="108" spans="2:65" s="11" customFormat="1">
      <c r="B108" s="189"/>
      <c r="D108" s="215" t="s">
        <v>292</v>
      </c>
      <c r="E108" s="216" t="s">
        <v>5</v>
      </c>
      <c r="F108" s="217" t="s">
        <v>4762</v>
      </c>
      <c r="H108" s="218">
        <v>2.88</v>
      </c>
      <c r="I108" s="194"/>
      <c r="K108" s="412"/>
      <c r="L108" s="189"/>
      <c r="M108" s="195"/>
      <c r="N108" s="196"/>
      <c r="O108" s="196"/>
      <c r="P108" s="196"/>
      <c r="Q108" s="196"/>
      <c r="R108" s="196"/>
      <c r="S108" s="196"/>
      <c r="T108" s="197"/>
      <c r="AT108" s="191" t="s">
        <v>292</v>
      </c>
      <c r="AU108" s="191" t="s">
        <v>82</v>
      </c>
      <c r="AV108" s="11" t="s">
        <v>84</v>
      </c>
      <c r="AW108" s="11" t="s">
        <v>37</v>
      </c>
      <c r="AX108" s="11" t="s">
        <v>82</v>
      </c>
      <c r="AY108" s="191" t="s">
        <v>285</v>
      </c>
    </row>
    <row r="109" spans="2:65" s="1" customFormat="1" ht="24">
      <c r="B109" s="176"/>
      <c r="C109" s="177" t="s">
        <v>363</v>
      </c>
      <c r="D109" s="177" t="s">
        <v>287</v>
      </c>
      <c r="E109" s="178" t="s">
        <v>4763</v>
      </c>
      <c r="F109" s="179" t="s">
        <v>4764</v>
      </c>
      <c r="G109" s="180" t="s">
        <v>328</v>
      </c>
      <c r="H109" s="181">
        <v>2.88</v>
      </c>
      <c r="I109" s="182"/>
      <c r="J109" s="183">
        <f>ROUND(I109*H109,2)</f>
        <v>0</v>
      </c>
      <c r="K109" s="397" t="s">
        <v>5585</v>
      </c>
      <c r="L109" s="42"/>
      <c r="M109" s="184" t="s">
        <v>5</v>
      </c>
      <c r="N109" s="185" t="s">
        <v>45</v>
      </c>
      <c r="O109" s="43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AR109" s="25" t="s">
        <v>291</v>
      </c>
      <c r="AT109" s="25" t="s">
        <v>287</v>
      </c>
      <c r="AU109" s="25" t="s">
        <v>82</v>
      </c>
      <c r="AY109" s="25" t="s">
        <v>285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5" t="s">
        <v>82</v>
      </c>
      <c r="BK109" s="188">
        <f>ROUND(I109*H109,2)</f>
        <v>0</v>
      </c>
      <c r="BL109" s="25" t="s">
        <v>291</v>
      </c>
      <c r="BM109" s="25" t="s">
        <v>356</v>
      </c>
    </row>
    <row r="110" spans="2:65" s="10" customFormat="1" ht="16.2">
      <c r="B110" s="162"/>
      <c r="D110" s="173" t="s">
        <v>73</v>
      </c>
      <c r="E110" s="261" t="s">
        <v>142</v>
      </c>
      <c r="F110" s="261" t="s">
        <v>342</v>
      </c>
      <c r="I110" s="165"/>
      <c r="J110" s="262">
        <f>BK110</f>
        <v>0</v>
      </c>
      <c r="K110" s="401"/>
      <c r="L110" s="162"/>
      <c r="M110" s="167"/>
      <c r="N110" s="168"/>
      <c r="O110" s="168"/>
      <c r="P110" s="169">
        <f>SUM(P111:P125)</f>
        <v>0</v>
      </c>
      <c r="Q110" s="168"/>
      <c r="R110" s="169">
        <f>SUM(R111:R125)</f>
        <v>0</v>
      </c>
      <c r="S110" s="168"/>
      <c r="T110" s="170">
        <f>SUM(T111:T125)</f>
        <v>0</v>
      </c>
      <c r="AR110" s="163" t="s">
        <v>82</v>
      </c>
      <c r="AT110" s="171" t="s">
        <v>73</v>
      </c>
      <c r="AU110" s="171" t="s">
        <v>74</v>
      </c>
      <c r="AY110" s="163" t="s">
        <v>285</v>
      </c>
      <c r="BK110" s="172">
        <f>SUM(BK111:BK125)</f>
        <v>0</v>
      </c>
    </row>
    <row r="111" spans="2:65" s="1" customFormat="1" ht="24">
      <c r="B111" s="176"/>
      <c r="C111" s="177" t="s">
        <v>329</v>
      </c>
      <c r="D111" s="177" t="s">
        <v>287</v>
      </c>
      <c r="E111" s="178" t="s">
        <v>4765</v>
      </c>
      <c r="F111" s="179" t="s">
        <v>4766</v>
      </c>
      <c r="G111" s="180" t="s">
        <v>290</v>
      </c>
      <c r="H111" s="181">
        <v>8.0169999999999995</v>
      </c>
      <c r="I111" s="182"/>
      <c r="J111" s="183">
        <f>ROUND(I111*H111,2)</f>
        <v>0</v>
      </c>
      <c r="K111" s="415" t="s">
        <v>5585</v>
      </c>
      <c r="L111" s="42"/>
      <c r="M111" s="184" t="s">
        <v>5</v>
      </c>
      <c r="N111" s="185" t="s">
        <v>45</v>
      </c>
      <c r="O111" s="43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AR111" s="25" t="s">
        <v>291</v>
      </c>
      <c r="AT111" s="25" t="s">
        <v>287</v>
      </c>
      <c r="AU111" s="25" t="s">
        <v>82</v>
      </c>
      <c r="AY111" s="25" t="s">
        <v>285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5" t="s">
        <v>82</v>
      </c>
      <c r="BK111" s="188">
        <f>ROUND(I111*H111,2)</f>
        <v>0</v>
      </c>
      <c r="BL111" s="25" t="s">
        <v>291</v>
      </c>
      <c r="BM111" s="25" t="s">
        <v>366</v>
      </c>
    </row>
    <row r="112" spans="2:65" s="11" customFormat="1">
      <c r="B112" s="189"/>
      <c r="D112" s="190" t="s">
        <v>292</v>
      </c>
      <c r="E112" s="191" t="s">
        <v>5</v>
      </c>
      <c r="F112" s="192" t="s">
        <v>4767</v>
      </c>
      <c r="H112" s="193">
        <v>7.26</v>
      </c>
      <c r="I112" s="194"/>
      <c r="K112" s="412"/>
      <c r="L112" s="189"/>
      <c r="M112" s="195"/>
      <c r="N112" s="196"/>
      <c r="O112" s="196"/>
      <c r="P112" s="196"/>
      <c r="Q112" s="196"/>
      <c r="R112" s="196"/>
      <c r="S112" s="196"/>
      <c r="T112" s="197"/>
      <c r="AT112" s="191" t="s">
        <v>292</v>
      </c>
      <c r="AU112" s="191" t="s">
        <v>82</v>
      </c>
      <c r="AV112" s="11" t="s">
        <v>84</v>
      </c>
      <c r="AW112" s="11" t="s">
        <v>37</v>
      </c>
      <c r="AX112" s="11" t="s">
        <v>74</v>
      </c>
      <c r="AY112" s="191" t="s">
        <v>285</v>
      </c>
    </row>
    <row r="113" spans="2:65" s="11" customFormat="1">
      <c r="B113" s="189"/>
      <c r="D113" s="190" t="s">
        <v>292</v>
      </c>
      <c r="E113" s="191" t="s">
        <v>5</v>
      </c>
      <c r="F113" s="192" t="s">
        <v>4768</v>
      </c>
      <c r="H113" s="193">
        <v>0.75700000000000001</v>
      </c>
      <c r="I113" s="194"/>
      <c r="K113" s="412"/>
      <c r="L113" s="189"/>
      <c r="M113" s="195"/>
      <c r="N113" s="196"/>
      <c r="O113" s="196"/>
      <c r="P113" s="196"/>
      <c r="Q113" s="196"/>
      <c r="R113" s="196"/>
      <c r="S113" s="196"/>
      <c r="T113" s="197"/>
      <c r="AT113" s="191" t="s">
        <v>292</v>
      </c>
      <c r="AU113" s="191" t="s">
        <v>82</v>
      </c>
      <c r="AV113" s="11" t="s">
        <v>84</v>
      </c>
      <c r="AW113" s="11" t="s">
        <v>37</v>
      </c>
      <c r="AX113" s="11" t="s">
        <v>74</v>
      </c>
      <c r="AY113" s="191" t="s">
        <v>285</v>
      </c>
    </row>
    <row r="114" spans="2:65" s="13" customFormat="1">
      <c r="B114" s="206"/>
      <c r="D114" s="215" t="s">
        <v>292</v>
      </c>
      <c r="E114" s="219" t="s">
        <v>5</v>
      </c>
      <c r="F114" s="220" t="s">
        <v>310</v>
      </c>
      <c r="H114" s="221">
        <v>8.0169999999999995</v>
      </c>
      <c r="I114" s="210"/>
      <c r="K114" s="413"/>
      <c r="L114" s="206"/>
      <c r="M114" s="211"/>
      <c r="N114" s="212"/>
      <c r="O114" s="212"/>
      <c r="P114" s="212"/>
      <c r="Q114" s="212"/>
      <c r="R114" s="212"/>
      <c r="S114" s="212"/>
      <c r="T114" s="213"/>
      <c r="AT114" s="214" t="s">
        <v>292</v>
      </c>
      <c r="AU114" s="214" t="s">
        <v>82</v>
      </c>
      <c r="AV114" s="13" t="s">
        <v>291</v>
      </c>
      <c r="AW114" s="13" t="s">
        <v>37</v>
      </c>
      <c r="AX114" s="13" t="s">
        <v>82</v>
      </c>
      <c r="AY114" s="214" t="s">
        <v>285</v>
      </c>
    </row>
    <row r="115" spans="2:65" s="1" customFormat="1" ht="24">
      <c r="B115" s="176"/>
      <c r="C115" s="177" t="s">
        <v>373</v>
      </c>
      <c r="D115" s="177" t="s">
        <v>287</v>
      </c>
      <c r="E115" s="178" t="s">
        <v>4769</v>
      </c>
      <c r="F115" s="179" t="s">
        <v>4770</v>
      </c>
      <c r="G115" s="180" t="s">
        <v>290</v>
      </c>
      <c r="H115" s="181">
        <v>8</v>
      </c>
      <c r="I115" s="182"/>
      <c r="J115" s="183">
        <f>ROUND(I115*H115,2)</f>
        <v>0</v>
      </c>
      <c r="K115" s="397" t="s">
        <v>5585</v>
      </c>
      <c r="L115" s="42"/>
      <c r="M115" s="184" t="s">
        <v>5</v>
      </c>
      <c r="N115" s="185" t="s">
        <v>45</v>
      </c>
      <c r="O115" s="43"/>
      <c r="P115" s="186">
        <f>O115*H115</f>
        <v>0</v>
      </c>
      <c r="Q115" s="186">
        <v>0</v>
      </c>
      <c r="R115" s="186">
        <f>Q115*H115</f>
        <v>0</v>
      </c>
      <c r="S115" s="186">
        <v>0</v>
      </c>
      <c r="T115" s="187">
        <f>S115*H115</f>
        <v>0</v>
      </c>
      <c r="AR115" s="25" t="s">
        <v>291</v>
      </c>
      <c r="AT115" s="25" t="s">
        <v>287</v>
      </c>
      <c r="AU115" s="25" t="s">
        <v>82</v>
      </c>
      <c r="AY115" s="25" t="s">
        <v>285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5" t="s">
        <v>82</v>
      </c>
      <c r="BK115" s="188">
        <f>ROUND(I115*H115,2)</f>
        <v>0</v>
      </c>
      <c r="BL115" s="25" t="s">
        <v>291</v>
      </c>
      <c r="BM115" s="25" t="s">
        <v>376</v>
      </c>
    </row>
    <row r="116" spans="2:65" s="1" customFormat="1" ht="24">
      <c r="B116" s="176"/>
      <c r="C116" s="177" t="s">
        <v>333</v>
      </c>
      <c r="D116" s="177" t="s">
        <v>287</v>
      </c>
      <c r="E116" s="178" t="s">
        <v>4771</v>
      </c>
      <c r="F116" s="179" t="s">
        <v>4772</v>
      </c>
      <c r="G116" s="180" t="s">
        <v>290</v>
      </c>
      <c r="H116" s="181">
        <v>0.12</v>
      </c>
      <c r="I116" s="182"/>
      <c r="J116" s="183">
        <f>ROUND(I116*H116,2)</f>
        <v>0</v>
      </c>
      <c r="K116" s="397" t="s">
        <v>5585</v>
      </c>
      <c r="L116" s="42"/>
      <c r="M116" s="184" t="s">
        <v>5</v>
      </c>
      <c r="N116" s="185" t="s">
        <v>45</v>
      </c>
      <c r="O116" s="43"/>
      <c r="P116" s="186">
        <f>O116*H116</f>
        <v>0</v>
      </c>
      <c r="Q116" s="186">
        <v>0</v>
      </c>
      <c r="R116" s="186">
        <f>Q116*H116</f>
        <v>0</v>
      </c>
      <c r="S116" s="186">
        <v>0</v>
      </c>
      <c r="T116" s="187">
        <f>S116*H116</f>
        <v>0</v>
      </c>
      <c r="AR116" s="25" t="s">
        <v>291</v>
      </c>
      <c r="AT116" s="25" t="s">
        <v>287</v>
      </c>
      <c r="AU116" s="25" t="s">
        <v>82</v>
      </c>
      <c r="AY116" s="25" t="s">
        <v>285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5" t="s">
        <v>82</v>
      </c>
      <c r="BK116" s="188">
        <f>ROUND(I116*H116,2)</f>
        <v>0</v>
      </c>
      <c r="BL116" s="25" t="s">
        <v>291</v>
      </c>
      <c r="BM116" s="25" t="s">
        <v>381</v>
      </c>
    </row>
    <row r="117" spans="2:65" s="11" customFormat="1">
      <c r="B117" s="189"/>
      <c r="D117" s="215" t="s">
        <v>292</v>
      </c>
      <c r="E117" s="216" t="s">
        <v>5</v>
      </c>
      <c r="F117" s="217" t="s">
        <v>4773</v>
      </c>
      <c r="H117" s="218">
        <v>0.12</v>
      </c>
      <c r="I117" s="194"/>
      <c r="K117" s="412"/>
      <c r="L117" s="189"/>
      <c r="M117" s="195"/>
      <c r="N117" s="196"/>
      <c r="O117" s="196"/>
      <c r="P117" s="196"/>
      <c r="Q117" s="196"/>
      <c r="R117" s="196"/>
      <c r="S117" s="196"/>
      <c r="T117" s="197"/>
      <c r="AT117" s="191" t="s">
        <v>292</v>
      </c>
      <c r="AU117" s="191" t="s">
        <v>82</v>
      </c>
      <c r="AV117" s="11" t="s">
        <v>84</v>
      </c>
      <c r="AW117" s="11" t="s">
        <v>37</v>
      </c>
      <c r="AX117" s="11" t="s">
        <v>82</v>
      </c>
      <c r="AY117" s="191" t="s">
        <v>285</v>
      </c>
    </row>
    <row r="118" spans="2:65" s="1" customFormat="1" ht="24">
      <c r="B118" s="176"/>
      <c r="C118" s="177" t="s">
        <v>11</v>
      </c>
      <c r="D118" s="177" t="s">
        <v>287</v>
      </c>
      <c r="E118" s="178" t="s">
        <v>4774</v>
      </c>
      <c r="F118" s="179" t="s">
        <v>4775</v>
      </c>
      <c r="G118" s="180" t="s">
        <v>328</v>
      </c>
      <c r="H118" s="181">
        <v>2.4</v>
      </c>
      <c r="I118" s="182"/>
      <c r="J118" s="183">
        <f>ROUND(I118*H118,2)</f>
        <v>0</v>
      </c>
      <c r="K118" s="397" t="s">
        <v>5585</v>
      </c>
      <c r="L118" s="42"/>
      <c r="M118" s="184" t="s">
        <v>5</v>
      </c>
      <c r="N118" s="185" t="s">
        <v>45</v>
      </c>
      <c r="O118" s="43"/>
      <c r="P118" s="186">
        <f>O118*H118</f>
        <v>0</v>
      </c>
      <c r="Q118" s="186">
        <v>0</v>
      </c>
      <c r="R118" s="186">
        <f>Q118*H118</f>
        <v>0</v>
      </c>
      <c r="S118" s="186">
        <v>0</v>
      </c>
      <c r="T118" s="187">
        <f>S118*H118</f>
        <v>0</v>
      </c>
      <c r="AR118" s="25" t="s">
        <v>291</v>
      </c>
      <c r="AT118" s="25" t="s">
        <v>287</v>
      </c>
      <c r="AU118" s="25" t="s">
        <v>82</v>
      </c>
      <c r="AY118" s="25" t="s">
        <v>285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5" t="s">
        <v>82</v>
      </c>
      <c r="BK118" s="188">
        <f>ROUND(I118*H118,2)</f>
        <v>0</v>
      </c>
      <c r="BL118" s="25" t="s">
        <v>291</v>
      </c>
      <c r="BM118" s="25" t="s">
        <v>153</v>
      </c>
    </row>
    <row r="119" spans="2:65" s="11" customFormat="1">
      <c r="B119" s="189"/>
      <c r="D119" s="190" t="s">
        <v>292</v>
      </c>
      <c r="E119" s="191" t="s">
        <v>5</v>
      </c>
      <c r="F119" s="192" t="s">
        <v>4776</v>
      </c>
      <c r="H119" s="193">
        <v>2.4</v>
      </c>
      <c r="I119" s="194"/>
      <c r="K119" s="412"/>
      <c r="L119" s="189"/>
      <c r="M119" s="195"/>
      <c r="N119" s="196"/>
      <c r="O119" s="196"/>
      <c r="P119" s="196"/>
      <c r="Q119" s="196"/>
      <c r="R119" s="196"/>
      <c r="S119" s="196"/>
      <c r="T119" s="197"/>
      <c r="AT119" s="191" t="s">
        <v>292</v>
      </c>
      <c r="AU119" s="191" t="s">
        <v>82</v>
      </c>
      <c r="AV119" s="11" t="s">
        <v>84</v>
      </c>
      <c r="AW119" s="11" t="s">
        <v>37</v>
      </c>
      <c r="AX119" s="11" t="s">
        <v>74</v>
      </c>
      <c r="AY119" s="191" t="s">
        <v>285</v>
      </c>
    </row>
    <row r="120" spans="2:65" s="13" customFormat="1">
      <c r="B120" s="206"/>
      <c r="D120" s="215" t="s">
        <v>292</v>
      </c>
      <c r="E120" s="219" t="s">
        <v>5</v>
      </c>
      <c r="F120" s="220" t="s">
        <v>310</v>
      </c>
      <c r="H120" s="221">
        <v>2.4</v>
      </c>
      <c r="I120" s="210"/>
      <c r="K120" s="413"/>
      <c r="L120" s="206"/>
      <c r="M120" s="211"/>
      <c r="N120" s="212"/>
      <c r="O120" s="212"/>
      <c r="P120" s="212"/>
      <c r="Q120" s="212"/>
      <c r="R120" s="212"/>
      <c r="S120" s="212"/>
      <c r="T120" s="213"/>
      <c r="AT120" s="214" t="s">
        <v>292</v>
      </c>
      <c r="AU120" s="214" t="s">
        <v>82</v>
      </c>
      <c r="AV120" s="13" t="s">
        <v>291</v>
      </c>
      <c r="AW120" s="13" t="s">
        <v>37</v>
      </c>
      <c r="AX120" s="13" t="s">
        <v>82</v>
      </c>
      <c r="AY120" s="214" t="s">
        <v>285</v>
      </c>
    </row>
    <row r="121" spans="2:65" s="1" customFormat="1" ht="24">
      <c r="B121" s="176"/>
      <c r="C121" s="177" t="s">
        <v>337</v>
      </c>
      <c r="D121" s="177" t="s">
        <v>287</v>
      </c>
      <c r="E121" s="178" t="s">
        <v>4777</v>
      </c>
      <c r="F121" s="179" t="s">
        <v>4778</v>
      </c>
      <c r="G121" s="180" t="s">
        <v>328</v>
      </c>
      <c r="H121" s="181">
        <v>2.4</v>
      </c>
      <c r="I121" s="182"/>
      <c r="J121" s="183">
        <f>ROUND(I121*H121,2)</f>
        <v>0</v>
      </c>
      <c r="K121" s="397" t="s">
        <v>5585</v>
      </c>
      <c r="L121" s="42"/>
      <c r="M121" s="184" t="s">
        <v>5</v>
      </c>
      <c r="N121" s="185" t="s">
        <v>45</v>
      </c>
      <c r="O121" s="43"/>
      <c r="P121" s="186">
        <f>O121*H121</f>
        <v>0</v>
      </c>
      <c r="Q121" s="186">
        <v>0</v>
      </c>
      <c r="R121" s="186">
        <f>Q121*H121</f>
        <v>0</v>
      </c>
      <c r="S121" s="186">
        <v>0</v>
      </c>
      <c r="T121" s="187">
        <f>S121*H121</f>
        <v>0</v>
      </c>
      <c r="AR121" s="25" t="s">
        <v>291</v>
      </c>
      <c r="AT121" s="25" t="s">
        <v>287</v>
      </c>
      <c r="AU121" s="25" t="s">
        <v>82</v>
      </c>
      <c r="AY121" s="25" t="s">
        <v>285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5" t="s">
        <v>82</v>
      </c>
      <c r="BK121" s="188">
        <f>ROUND(I121*H121,2)</f>
        <v>0</v>
      </c>
      <c r="BL121" s="25" t="s">
        <v>291</v>
      </c>
      <c r="BM121" s="25" t="s">
        <v>401</v>
      </c>
    </row>
    <row r="122" spans="2:65" s="1" customFormat="1" ht="24">
      <c r="B122" s="176"/>
      <c r="C122" s="177" t="s">
        <v>390</v>
      </c>
      <c r="D122" s="177" t="s">
        <v>287</v>
      </c>
      <c r="E122" s="178" t="s">
        <v>4779</v>
      </c>
      <c r="F122" s="179" t="s">
        <v>4780</v>
      </c>
      <c r="G122" s="180" t="s">
        <v>328</v>
      </c>
      <c r="H122" s="181">
        <v>48.59</v>
      </c>
      <c r="I122" s="182"/>
      <c r="J122" s="183">
        <f>ROUND(I122*H122,2)</f>
        <v>0</v>
      </c>
      <c r="K122" s="397" t="s">
        <v>5585</v>
      </c>
      <c r="L122" s="42"/>
      <c r="M122" s="184" t="s">
        <v>5</v>
      </c>
      <c r="N122" s="185" t="s">
        <v>45</v>
      </c>
      <c r="O122" s="43"/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AR122" s="25" t="s">
        <v>291</v>
      </c>
      <c r="AT122" s="25" t="s">
        <v>287</v>
      </c>
      <c r="AU122" s="25" t="s">
        <v>82</v>
      </c>
      <c r="AY122" s="25" t="s">
        <v>285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5" t="s">
        <v>82</v>
      </c>
      <c r="BK122" s="188">
        <f>ROUND(I122*H122,2)</f>
        <v>0</v>
      </c>
      <c r="BL122" s="25" t="s">
        <v>291</v>
      </c>
      <c r="BM122" s="25" t="s">
        <v>405</v>
      </c>
    </row>
    <row r="123" spans="2:65" s="11" customFormat="1">
      <c r="B123" s="189"/>
      <c r="D123" s="190" t="s">
        <v>292</v>
      </c>
      <c r="E123" s="191" t="s">
        <v>5</v>
      </c>
      <c r="F123" s="192" t="s">
        <v>4781</v>
      </c>
      <c r="H123" s="193">
        <v>44</v>
      </c>
      <c r="I123" s="194"/>
      <c r="K123" s="412"/>
      <c r="L123" s="189"/>
      <c r="M123" s="195"/>
      <c r="N123" s="196"/>
      <c r="O123" s="196"/>
      <c r="P123" s="196"/>
      <c r="Q123" s="196"/>
      <c r="R123" s="196"/>
      <c r="S123" s="196"/>
      <c r="T123" s="197"/>
      <c r="AT123" s="191" t="s">
        <v>292</v>
      </c>
      <c r="AU123" s="191" t="s">
        <v>82</v>
      </c>
      <c r="AV123" s="11" t="s">
        <v>84</v>
      </c>
      <c r="AW123" s="11" t="s">
        <v>37</v>
      </c>
      <c r="AX123" s="11" t="s">
        <v>74</v>
      </c>
      <c r="AY123" s="191" t="s">
        <v>285</v>
      </c>
    </row>
    <row r="124" spans="2:65" s="11" customFormat="1">
      <c r="B124" s="189"/>
      <c r="D124" s="190" t="s">
        <v>292</v>
      </c>
      <c r="E124" s="191" t="s">
        <v>5</v>
      </c>
      <c r="F124" s="192" t="s">
        <v>4782</v>
      </c>
      <c r="H124" s="193">
        <v>4.59</v>
      </c>
      <c r="I124" s="194"/>
      <c r="K124" s="412"/>
      <c r="L124" s="189"/>
      <c r="M124" s="195"/>
      <c r="N124" s="196"/>
      <c r="O124" s="196"/>
      <c r="P124" s="196"/>
      <c r="Q124" s="196"/>
      <c r="R124" s="196"/>
      <c r="S124" s="196"/>
      <c r="T124" s="197"/>
      <c r="AT124" s="191" t="s">
        <v>292</v>
      </c>
      <c r="AU124" s="191" t="s">
        <v>82</v>
      </c>
      <c r="AV124" s="11" t="s">
        <v>84</v>
      </c>
      <c r="AW124" s="11" t="s">
        <v>37</v>
      </c>
      <c r="AX124" s="11" t="s">
        <v>74</v>
      </c>
      <c r="AY124" s="191" t="s">
        <v>285</v>
      </c>
    </row>
    <row r="125" spans="2:65" s="13" customFormat="1">
      <c r="B125" s="206"/>
      <c r="D125" s="190" t="s">
        <v>292</v>
      </c>
      <c r="E125" s="207" t="s">
        <v>5</v>
      </c>
      <c r="F125" s="208" t="s">
        <v>310</v>
      </c>
      <c r="H125" s="209">
        <v>48.59</v>
      </c>
      <c r="I125" s="210"/>
      <c r="K125" s="413"/>
      <c r="L125" s="206"/>
      <c r="M125" s="211"/>
      <c r="N125" s="212"/>
      <c r="O125" s="212"/>
      <c r="P125" s="212"/>
      <c r="Q125" s="212"/>
      <c r="R125" s="212"/>
      <c r="S125" s="212"/>
      <c r="T125" s="213"/>
      <c r="AT125" s="214" t="s">
        <v>292</v>
      </c>
      <c r="AU125" s="214" t="s">
        <v>82</v>
      </c>
      <c r="AV125" s="13" t="s">
        <v>291</v>
      </c>
      <c r="AW125" s="13" t="s">
        <v>37</v>
      </c>
      <c r="AX125" s="13" t="s">
        <v>82</v>
      </c>
      <c r="AY125" s="214" t="s">
        <v>285</v>
      </c>
    </row>
    <row r="126" spans="2:65" s="10" customFormat="1" ht="16.2">
      <c r="B126" s="162"/>
      <c r="D126" s="173" t="s">
        <v>73</v>
      </c>
      <c r="E126" s="261" t="s">
        <v>291</v>
      </c>
      <c r="F126" s="261" t="s">
        <v>362</v>
      </c>
      <c r="I126" s="165"/>
      <c r="J126" s="262">
        <f>BK126</f>
        <v>0</v>
      </c>
      <c r="K126" s="401"/>
      <c r="L126" s="162"/>
      <c r="M126" s="167"/>
      <c r="N126" s="168"/>
      <c r="O126" s="168"/>
      <c r="P126" s="169">
        <f>SUM(P127:P132)</f>
        <v>0</v>
      </c>
      <c r="Q126" s="168"/>
      <c r="R126" s="169">
        <f>SUM(R127:R132)</f>
        <v>0</v>
      </c>
      <c r="S126" s="168"/>
      <c r="T126" s="170">
        <f>SUM(T127:T132)</f>
        <v>0</v>
      </c>
      <c r="AR126" s="163" t="s">
        <v>82</v>
      </c>
      <c r="AT126" s="171" t="s">
        <v>73</v>
      </c>
      <c r="AU126" s="171" t="s">
        <v>74</v>
      </c>
      <c r="AY126" s="163" t="s">
        <v>285</v>
      </c>
      <c r="BK126" s="172">
        <f>SUM(BK127:BK132)</f>
        <v>0</v>
      </c>
    </row>
    <row r="127" spans="2:65" s="1" customFormat="1" ht="24">
      <c r="B127" s="176"/>
      <c r="C127" s="177" t="s">
        <v>341</v>
      </c>
      <c r="D127" s="177" t="s">
        <v>287</v>
      </c>
      <c r="E127" s="178" t="s">
        <v>4783</v>
      </c>
      <c r="F127" s="179" t="s">
        <v>4784</v>
      </c>
      <c r="G127" s="180" t="s">
        <v>674</v>
      </c>
      <c r="H127" s="181">
        <v>8.6999999999999994E-2</v>
      </c>
      <c r="I127" s="182"/>
      <c r="J127" s="183">
        <f>ROUND(I127*H127,2)</f>
        <v>0</v>
      </c>
      <c r="K127" s="397" t="s">
        <v>5585</v>
      </c>
      <c r="L127" s="42"/>
      <c r="M127" s="184" t="s">
        <v>5</v>
      </c>
      <c r="N127" s="185" t="s">
        <v>45</v>
      </c>
      <c r="O127" s="43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AR127" s="25" t="s">
        <v>291</v>
      </c>
      <c r="AT127" s="25" t="s">
        <v>287</v>
      </c>
      <c r="AU127" s="25" t="s">
        <v>82</v>
      </c>
      <c r="AY127" s="25" t="s">
        <v>285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5" t="s">
        <v>82</v>
      </c>
      <c r="BK127" s="188">
        <f>ROUND(I127*H127,2)</f>
        <v>0</v>
      </c>
      <c r="BL127" s="25" t="s">
        <v>291</v>
      </c>
      <c r="BM127" s="25" t="s">
        <v>414</v>
      </c>
    </row>
    <row r="128" spans="2:65" s="11" customFormat="1">
      <c r="B128" s="189"/>
      <c r="D128" s="190" t="s">
        <v>292</v>
      </c>
      <c r="E128" s="191" t="s">
        <v>5</v>
      </c>
      <c r="F128" s="192" t="s">
        <v>4785</v>
      </c>
      <c r="H128" s="193">
        <v>8.6999999999999994E-2</v>
      </c>
      <c r="I128" s="194"/>
      <c r="K128" s="412"/>
      <c r="L128" s="189"/>
      <c r="M128" s="195"/>
      <c r="N128" s="196"/>
      <c r="O128" s="196"/>
      <c r="P128" s="196"/>
      <c r="Q128" s="196"/>
      <c r="R128" s="196"/>
      <c r="S128" s="196"/>
      <c r="T128" s="197"/>
      <c r="AT128" s="191" t="s">
        <v>292</v>
      </c>
      <c r="AU128" s="191" t="s">
        <v>82</v>
      </c>
      <c r="AV128" s="11" t="s">
        <v>84</v>
      </c>
      <c r="AW128" s="11" t="s">
        <v>37</v>
      </c>
      <c r="AX128" s="11" t="s">
        <v>74</v>
      </c>
      <c r="AY128" s="191" t="s">
        <v>285</v>
      </c>
    </row>
    <row r="129" spans="2:65" s="13" customFormat="1">
      <c r="B129" s="206"/>
      <c r="D129" s="215" t="s">
        <v>292</v>
      </c>
      <c r="E129" s="219" t="s">
        <v>5</v>
      </c>
      <c r="F129" s="220" t="s">
        <v>310</v>
      </c>
      <c r="H129" s="221">
        <v>8.6999999999999994E-2</v>
      </c>
      <c r="I129" s="210"/>
      <c r="K129" s="413"/>
      <c r="L129" s="206"/>
      <c r="M129" s="211"/>
      <c r="N129" s="212"/>
      <c r="O129" s="212"/>
      <c r="P129" s="212"/>
      <c r="Q129" s="212"/>
      <c r="R129" s="212"/>
      <c r="S129" s="212"/>
      <c r="T129" s="213"/>
      <c r="AT129" s="214" t="s">
        <v>292</v>
      </c>
      <c r="AU129" s="214" t="s">
        <v>82</v>
      </c>
      <c r="AV129" s="13" t="s">
        <v>291</v>
      </c>
      <c r="AW129" s="13" t="s">
        <v>37</v>
      </c>
      <c r="AX129" s="13" t="s">
        <v>82</v>
      </c>
      <c r="AY129" s="214" t="s">
        <v>285</v>
      </c>
    </row>
    <row r="130" spans="2:65" s="1" customFormat="1" ht="24">
      <c r="B130" s="176"/>
      <c r="C130" s="177" t="s">
        <v>402</v>
      </c>
      <c r="D130" s="177" t="s">
        <v>287</v>
      </c>
      <c r="E130" s="178" t="s">
        <v>4786</v>
      </c>
      <c r="F130" s="179" t="s">
        <v>4787</v>
      </c>
      <c r="G130" s="180" t="s">
        <v>318</v>
      </c>
      <c r="H130" s="181">
        <v>22.1</v>
      </c>
      <c r="I130" s="182"/>
      <c r="J130" s="183">
        <f>ROUND(I130*H130,2)</f>
        <v>0</v>
      </c>
      <c r="K130" s="397" t="s">
        <v>5585</v>
      </c>
      <c r="L130" s="42"/>
      <c r="M130" s="184" t="s">
        <v>5</v>
      </c>
      <c r="N130" s="185" t="s">
        <v>45</v>
      </c>
      <c r="O130" s="43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AR130" s="25" t="s">
        <v>291</v>
      </c>
      <c r="AT130" s="25" t="s">
        <v>287</v>
      </c>
      <c r="AU130" s="25" t="s">
        <v>82</v>
      </c>
      <c r="AY130" s="25" t="s">
        <v>285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5" t="s">
        <v>82</v>
      </c>
      <c r="BK130" s="188">
        <f>ROUND(I130*H130,2)</f>
        <v>0</v>
      </c>
      <c r="BL130" s="25" t="s">
        <v>291</v>
      </c>
      <c r="BM130" s="25" t="s">
        <v>452</v>
      </c>
    </row>
    <row r="131" spans="2:65" s="11" customFormat="1">
      <c r="B131" s="189"/>
      <c r="D131" s="215" t="s">
        <v>292</v>
      </c>
      <c r="E131" s="216" t="s">
        <v>5</v>
      </c>
      <c r="F131" s="217" t="s">
        <v>4788</v>
      </c>
      <c r="H131" s="218">
        <v>22.1</v>
      </c>
      <c r="I131" s="194"/>
      <c r="K131" s="412"/>
      <c r="L131" s="189"/>
      <c r="M131" s="195"/>
      <c r="N131" s="196"/>
      <c r="O131" s="196"/>
      <c r="P131" s="196"/>
      <c r="Q131" s="196"/>
      <c r="R131" s="196"/>
      <c r="S131" s="196"/>
      <c r="T131" s="197"/>
      <c r="AT131" s="191" t="s">
        <v>292</v>
      </c>
      <c r="AU131" s="191" t="s">
        <v>82</v>
      </c>
      <c r="AV131" s="11" t="s">
        <v>84</v>
      </c>
      <c r="AW131" s="11" t="s">
        <v>37</v>
      </c>
      <c r="AX131" s="11" t="s">
        <v>82</v>
      </c>
      <c r="AY131" s="191" t="s">
        <v>285</v>
      </c>
    </row>
    <row r="132" spans="2:65" s="1" customFormat="1">
      <c r="B132" s="176"/>
      <c r="C132" s="230" t="s">
        <v>345</v>
      </c>
      <c r="D132" s="230" t="s">
        <v>757</v>
      </c>
      <c r="E132" s="231" t="s">
        <v>4789</v>
      </c>
      <c r="F132" s="232" t="s">
        <v>4790</v>
      </c>
      <c r="G132" s="233" t="s">
        <v>370</v>
      </c>
      <c r="H132" s="234">
        <v>17</v>
      </c>
      <c r="I132" s="235"/>
      <c r="J132" s="236">
        <f>ROUND(I132*H132,2)</f>
        <v>0</v>
      </c>
      <c r="K132" s="417" t="s">
        <v>5584</v>
      </c>
      <c r="L132" s="237"/>
      <c r="M132" s="238" t="s">
        <v>5</v>
      </c>
      <c r="N132" s="239" t="s">
        <v>45</v>
      </c>
      <c r="O132" s="4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AR132" s="25" t="s">
        <v>314</v>
      </c>
      <c r="AT132" s="25" t="s">
        <v>757</v>
      </c>
      <c r="AU132" s="25" t="s">
        <v>82</v>
      </c>
      <c r="AY132" s="25" t="s">
        <v>285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5" t="s">
        <v>82</v>
      </c>
      <c r="BK132" s="188">
        <f>ROUND(I132*H132,2)</f>
        <v>0</v>
      </c>
      <c r="BL132" s="25" t="s">
        <v>291</v>
      </c>
      <c r="BM132" s="25" t="s">
        <v>4791</v>
      </c>
    </row>
    <row r="133" spans="2:65" s="10" customFormat="1" ht="16.2">
      <c r="B133" s="162"/>
      <c r="D133" s="173" t="s">
        <v>73</v>
      </c>
      <c r="E133" s="261" t="s">
        <v>499</v>
      </c>
      <c r="F133" s="261" t="s">
        <v>500</v>
      </c>
      <c r="I133" s="165"/>
      <c r="J133" s="262">
        <f>BK133</f>
        <v>0</v>
      </c>
      <c r="K133" s="401"/>
      <c r="L133" s="162"/>
      <c r="M133" s="167"/>
      <c r="N133" s="168"/>
      <c r="O133" s="168"/>
      <c r="P133" s="169">
        <f>SUM(P134:P140)</f>
        <v>0</v>
      </c>
      <c r="Q133" s="168"/>
      <c r="R133" s="169">
        <f>SUM(R134:R140)</f>
        <v>0</v>
      </c>
      <c r="S133" s="168"/>
      <c r="T133" s="170">
        <f>SUM(T134:T140)</f>
        <v>0</v>
      </c>
      <c r="AR133" s="163" t="s">
        <v>82</v>
      </c>
      <c r="AT133" s="171" t="s">
        <v>73</v>
      </c>
      <c r="AU133" s="171" t="s">
        <v>74</v>
      </c>
      <c r="AY133" s="163" t="s">
        <v>285</v>
      </c>
      <c r="BK133" s="172">
        <f>SUM(BK134:BK140)</f>
        <v>0</v>
      </c>
    </row>
    <row r="134" spans="2:65" s="1" customFormat="1" ht="24">
      <c r="B134" s="176"/>
      <c r="C134" s="177" t="s">
        <v>10</v>
      </c>
      <c r="D134" s="177" t="s">
        <v>287</v>
      </c>
      <c r="E134" s="178" t="s">
        <v>4792</v>
      </c>
      <c r="F134" s="179" t="s">
        <v>4793</v>
      </c>
      <c r="G134" s="180" t="s">
        <v>290</v>
      </c>
      <c r="H134" s="181">
        <v>2.371</v>
      </c>
      <c r="I134" s="182"/>
      <c r="J134" s="183">
        <f>ROUND(I134*H134,2)</f>
        <v>0</v>
      </c>
      <c r="K134" s="397" t="s">
        <v>5585</v>
      </c>
      <c r="L134" s="42"/>
      <c r="M134" s="184" t="s">
        <v>5</v>
      </c>
      <c r="N134" s="185" t="s">
        <v>45</v>
      </c>
      <c r="O134" s="43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AR134" s="25" t="s">
        <v>291</v>
      </c>
      <c r="AT134" s="25" t="s">
        <v>287</v>
      </c>
      <c r="AU134" s="25" t="s">
        <v>82</v>
      </c>
      <c r="AY134" s="25" t="s">
        <v>285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5" t="s">
        <v>82</v>
      </c>
      <c r="BK134" s="188">
        <f>ROUND(I134*H134,2)</f>
        <v>0</v>
      </c>
      <c r="BL134" s="25" t="s">
        <v>291</v>
      </c>
      <c r="BM134" s="25" t="s">
        <v>462</v>
      </c>
    </row>
    <row r="135" spans="2:65" s="11" customFormat="1">
      <c r="B135" s="189"/>
      <c r="D135" s="190" t="s">
        <v>292</v>
      </c>
      <c r="E135" s="191" t="s">
        <v>5</v>
      </c>
      <c r="F135" s="192" t="s">
        <v>4794</v>
      </c>
      <c r="H135" s="193">
        <v>2.371</v>
      </c>
      <c r="I135" s="194"/>
      <c r="K135" s="412"/>
      <c r="L135" s="189"/>
      <c r="M135" s="195"/>
      <c r="N135" s="196"/>
      <c r="O135" s="196"/>
      <c r="P135" s="196"/>
      <c r="Q135" s="196"/>
      <c r="R135" s="196"/>
      <c r="S135" s="196"/>
      <c r="T135" s="197"/>
      <c r="AT135" s="191" t="s">
        <v>292</v>
      </c>
      <c r="AU135" s="191" t="s">
        <v>82</v>
      </c>
      <c r="AV135" s="11" t="s">
        <v>84</v>
      </c>
      <c r="AW135" s="11" t="s">
        <v>37</v>
      </c>
      <c r="AX135" s="11" t="s">
        <v>74</v>
      </c>
      <c r="AY135" s="191" t="s">
        <v>285</v>
      </c>
    </row>
    <row r="136" spans="2:65" s="13" customFormat="1">
      <c r="B136" s="206"/>
      <c r="D136" s="215" t="s">
        <v>292</v>
      </c>
      <c r="E136" s="219" t="s">
        <v>5</v>
      </c>
      <c r="F136" s="220" t="s">
        <v>310</v>
      </c>
      <c r="H136" s="221">
        <v>2.371</v>
      </c>
      <c r="I136" s="210"/>
      <c r="K136" s="413"/>
      <c r="L136" s="206"/>
      <c r="M136" s="211"/>
      <c r="N136" s="212"/>
      <c r="O136" s="212"/>
      <c r="P136" s="212"/>
      <c r="Q136" s="212"/>
      <c r="R136" s="212"/>
      <c r="S136" s="212"/>
      <c r="T136" s="213"/>
      <c r="AT136" s="214" t="s">
        <v>292</v>
      </c>
      <c r="AU136" s="214" t="s">
        <v>82</v>
      </c>
      <c r="AV136" s="13" t="s">
        <v>291</v>
      </c>
      <c r="AW136" s="13" t="s">
        <v>37</v>
      </c>
      <c r="AX136" s="13" t="s">
        <v>82</v>
      </c>
      <c r="AY136" s="214" t="s">
        <v>285</v>
      </c>
    </row>
    <row r="137" spans="2:65" s="1" customFormat="1">
      <c r="B137" s="176"/>
      <c r="C137" s="230" t="s">
        <v>356</v>
      </c>
      <c r="D137" s="230" t="s">
        <v>757</v>
      </c>
      <c r="E137" s="231" t="s">
        <v>4702</v>
      </c>
      <c r="F137" s="232" t="s">
        <v>4795</v>
      </c>
      <c r="G137" s="233" t="s">
        <v>4796</v>
      </c>
      <c r="H137" s="234">
        <v>1.538</v>
      </c>
      <c r="I137" s="235"/>
      <c r="J137" s="236">
        <f>ROUND(I137*H137,2)</f>
        <v>0</v>
      </c>
      <c r="K137" s="417" t="s">
        <v>5584</v>
      </c>
      <c r="L137" s="237"/>
      <c r="M137" s="238" t="s">
        <v>5</v>
      </c>
      <c r="N137" s="239" t="s">
        <v>45</v>
      </c>
      <c r="O137" s="4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AR137" s="25" t="s">
        <v>314</v>
      </c>
      <c r="AT137" s="25" t="s">
        <v>757</v>
      </c>
      <c r="AU137" s="25" t="s">
        <v>82</v>
      </c>
      <c r="AY137" s="25" t="s">
        <v>285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5" t="s">
        <v>82</v>
      </c>
      <c r="BK137" s="188">
        <f>ROUND(I137*H137,2)</f>
        <v>0</v>
      </c>
      <c r="BL137" s="25" t="s">
        <v>291</v>
      </c>
      <c r="BM137" s="25" t="s">
        <v>4797</v>
      </c>
    </row>
    <row r="138" spans="2:65" s="1" customFormat="1" ht="24">
      <c r="B138" s="176"/>
      <c r="C138" s="230" t="s">
        <v>454</v>
      </c>
      <c r="D138" s="230" t="s">
        <v>757</v>
      </c>
      <c r="E138" s="231" t="s">
        <v>4798</v>
      </c>
      <c r="F138" s="232" t="s">
        <v>4799</v>
      </c>
      <c r="G138" s="233" t="s">
        <v>4796</v>
      </c>
      <c r="H138" s="234">
        <v>2.2559999999999998</v>
      </c>
      <c r="I138" s="235"/>
      <c r="J138" s="236">
        <f>ROUND(I138*H138,2)</f>
        <v>0</v>
      </c>
      <c r="K138" s="397" t="s">
        <v>5585</v>
      </c>
      <c r="L138" s="237"/>
      <c r="M138" s="238" t="s">
        <v>5</v>
      </c>
      <c r="N138" s="239" t="s">
        <v>45</v>
      </c>
      <c r="O138" s="43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AR138" s="25" t="s">
        <v>314</v>
      </c>
      <c r="AT138" s="25" t="s">
        <v>757</v>
      </c>
      <c r="AU138" s="25" t="s">
        <v>82</v>
      </c>
      <c r="AY138" s="25" t="s">
        <v>285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5" t="s">
        <v>82</v>
      </c>
      <c r="BK138" s="188">
        <f>ROUND(I138*H138,2)</f>
        <v>0</v>
      </c>
      <c r="BL138" s="25" t="s">
        <v>291</v>
      </c>
      <c r="BM138" s="25" t="s">
        <v>476</v>
      </c>
    </row>
    <row r="139" spans="2:65" s="11" customFormat="1">
      <c r="B139" s="189"/>
      <c r="D139" s="190" t="s">
        <v>292</v>
      </c>
      <c r="E139" s="191" t="s">
        <v>5</v>
      </c>
      <c r="F139" s="192" t="s">
        <v>4800</v>
      </c>
      <c r="H139" s="193">
        <v>2.2559999999999998</v>
      </c>
      <c r="I139" s="194"/>
      <c r="K139" s="412"/>
      <c r="L139" s="189"/>
      <c r="M139" s="195"/>
      <c r="N139" s="196"/>
      <c r="O139" s="196"/>
      <c r="P139" s="196"/>
      <c r="Q139" s="196"/>
      <c r="R139" s="196"/>
      <c r="S139" s="196"/>
      <c r="T139" s="197"/>
      <c r="AT139" s="191" t="s">
        <v>292</v>
      </c>
      <c r="AU139" s="191" t="s">
        <v>82</v>
      </c>
      <c r="AV139" s="11" t="s">
        <v>84</v>
      </c>
      <c r="AW139" s="11" t="s">
        <v>37</v>
      </c>
      <c r="AX139" s="11" t="s">
        <v>74</v>
      </c>
      <c r="AY139" s="191" t="s">
        <v>285</v>
      </c>
    </row>
    <row r="140" spans="2:65" s="13" customFormat="1">
      <c r="B140" s="206"/>
      <c r="D140" s="190" t="s">
        <v>292</v>
      </c>
      <c r="E140" s="207" t="s">
        <v>5</v>
      </c>
      <c r="F140" s="208" t="s">
        <v>310</v>
      </c>
      <c r="H140" s="209">
        <v>2.2559999999999998</v>
      </c>
      <c r="I140" s="210"/>
      <c r="K140" s="413"/>
      <c r="L140" s="206"/>
      <c r="M140" s="211"/>
      <c r="N140" s="212"/>
      <c r="O140" s="212"/>
      <c r="P140" s="212"/>
      <c r="Q140" s="212"/>
      <c r="R140" s="212"/>
      <c r="S140" s="212"/>
      <c r="T140" s="213"/>
      <c r="AT140" s="214" t="s">
        <v>292</v>
      </c>
      <c r="AU140" s="214" t="s">
        <v>82</v>
      </c>
      <c r="AV140" s="13" t="s">
        <v>291</v>
      </c>
      <c r="AW140" s="13" t="s">
        <v>37</v>
      </c>
      <c r="AX140" s="13" t="s">
        <v>82</v>
      </c>
      <c r="AY140" s="214" t="s">
        <v>285</v>
      </c>
    </row>
    <row r="141" spans="2:65" s="10" customFormat="1" ht="16.2">
      <c r="B141" s="162"/>
      <c r="D141" s="173" t="s">
        <v>73</v>
      </c>
      <c r="E141" s="261" t="s">
        <v>561</v>
      </c>
      <c r="F141" s="261" t="s">
        <v>562</v>
      </c>
      <c r="I141" s="165"/>
      <c r="J141" s="262">
        <f>BK141</f>
        <v>0</v>
      </c>
      <c r="K141" s="401"/>
      <c r="L141" s="162"/>
      <c r="M141" s="167"/>
      <c r="N141" s="168"/>
      <c r="O141" s="168"/>
      <c r="P141" s="169">
        <f>SUM(P142:P151)</f>
        <v>0</v>
      </c>
      <c r="Q141" s="168"/>
      <c r="R141" s="169">
        <f>SUM(R142:R151)</f>
        <v>0</v>
      </c>
      <c r="S141" s="168"/>
      <c r="T141" s="170">
        <f>SUM(T142:T151)</f>
        <v>0</v>
      </c>
      <c r="AR141" s="163" t="s">
        <v>82</v>
      </c>
      <c r="AT141" s="171" t="s">
        <v>73</v>
      </c>
      <c r="AU141" s="171" t="s">
        <v>74</v>
      </c>
      <c r="AY141" s="163" t="s">
        <v>285</v>
      </c>
      <c r="BK141" s="172">
        <f>SUM(BK142:BK151)</f>
        <v>0</v>
      </c>
    </row>
    <row r="142" spans="2:65" s="1" customFormat="1" ht="24">
      <c r="B142" s="176"/>
      <c r="C142" s="177" t="s">
        <v>366</v>
      </c>
      <c r="D142" s="177" t="s">
        <v>287</v>
      </c>
      <c r="E142" s="178" t="s">
        <v>4801</v>
      </c>
      <c r="F142" s="179" t="s">
        <v>4802</v>
      </c>
      <c r="G142" s="180" t="s">
        <v>290</v>
      </c>
      <c r="H142" s="181">
        <v>4.75</v>
      </c>
      <c r="I142" s="182"/>
      <c r="J142" s="183">
        <f>ROUND(I142*H142,2)</f>
        <v>0</v>
      </c>
      <c r="K142" s="397" t="s">
        <v>5585</v>
      </c>
      <c r="L142" s="42"/>
      <c r="M142" s="184" t="s">
        <v>5</v>
      </c>
      <c r="N142" s="185" t="s">
        <v>45</v>
      </c>
      <c r="O142" s="4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AR142" s="25" t="s">
        <v>291</v>
      </c>
      <c r="AT142" s="25" t="s">
        <v>287</v>
      </c>
      <c r="AU142" s="25" t="s">
        <v>82</v>
      </c>
      <c r="AY142" s="25" t="s">
        <v>285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5" t="s">
        <v>82</v>
      </c>
      <c r="BK142" s="188">
        <f>ROUND(I142*H142,2)</f>
        <v>0</v>
      </c>
      <c r="BL142" s="25" t="s">
        <v>291</v>
      </c>
      <c r="BM142" s="25" t="s">
        <v>480</v>
      </c>
    </row>
    <row r="143" spans="2:65" s="11" customFormat="1">
      <c r="B143" s="189"/>
      <c r="D143" s="215" t="s">
        <v>292</v>
      </c>
      <c r="E143" s="216" t="s">
        <v>5</v>
      </c>
      <c r="F143" s="217" t="s">
        <v>4803</v>
      </c>
      <c r="H143" s="218">
        <v>4.75</v>
      </c>
      <c r="I143" s="194"/>
      <c r="K143" s="412"/>
      <c r="L143" s="189"/>
      <c r="M143" s="195"/>
      <c r="N143" s="196"/>
      <c r="O143" s="196"/>
      <c r="P143" s="196"/>
      <c r="Q143" s="196"/>
      <c r="R143" s="196"/>
      <c r="S143" s="196"/>
      <c r="T143" s="197"/>
      <c r="AT143" s="191" t="s">
        <v>292</v>
      </c>
      <c r="AU143" s="191" t="s">
        <v>82</v>
      </c>
      <c r="AV143" s="11" t="s">
        <v>84</v>
      </c>
      <c r="AW143" s="11" t="s">
        <v>37</v>
      </c>
      <c r="AX143" s="11" t="s">
        <v>82</v>
      </c>
      <c r="AY143" s="191" t="s">
        <v>285</v>
      </c>
    </row>
    <row r="144" spans="2:65" s="1" customFormat="1" ht="24">
      <c r="B144" s="176"/>
      <c r="C144" s="177" t="s">
        <v>468</v>
      </c>
      <c r="D144" s="177" t="s">
        <v>287</v>
      </c>
      <c r="E144" s="178" t="s">
        <v>4804</v>
      </c>
      <c r="F144" s="179" t="s">
        <v>4805</v>
      </c>
      <c r="G144" s="180" t="s">
        <v>318</v>
      </c>
      <c r="H144" s="181">
        <v>23.8</v>
      </c>
      <c r="I144" s="182"/>
      <c r="J144" s="183">
        <f>ROUND(I144*H144,2)</f>
        <v>0</v>
      </c>
      <c r="K144" s="397" t="s">
        <v>5585</v>
      </c>
      <c r="L144" s="42"/>
      <c r="M144" s="184" t="s">
        <v>5</v>
      </c>
      <c r="N144" s="185" t="s">
        <v>45</v>
      </c>
      <c r="O144" s="43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AR144" s="25" t="s">
        <v>291</v>
      </c>
      <c r="AT144" s="25" t="s">
        <v>287</v>
      </c>
      <c r="AU144" s="25" t="s">
        <v>82</v>
      </c>
      <c r="AY144" s="25" t="s">
        <v>285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5" t="s">
        <v>82</v>
      </c>
      <c r="BK144" s="188">
        <f>ROUND(I144*H144,2)</f>
        <v>0</v>
      </c>
      <c r="BL144" s="25" t="s">
        <v>291</v>
      </c>
      <c r="BM144" s="25" t="s">
        <v>483</v>
      </c>
    </row>
    <row r="145" spans="2:65" s="11" customFormat="1">
      <c r="B145" s="189"/>
      <c r="D145" s="190" t="s">
        <v>292</v>
      </c>
      <c r="E145" s="191" t="s">
        <v>5</v>
      </c>
      <c r="F145" s="192" t="s">
        <v>4806</v>
      </c>
      <c r="H145" s="193">
        <v>23.8</v>
      </c>
      <c r="I145" s="194"/>
      <c r="K145" s="412"/>
      <c r="L145" s="189"/>
      <c r="M145" s="195"/>
      <c r="N145" s="196"/>
      <c r="O145" s="196"/>
      <c r="P145" s="196"/>
      <c r="Q145" s="196"/>
      <c r="R145" s="196"/>
      <c r="S145" s="196"/>
      <c r="T145" s="197"/>
      <c r="AT145" s="191" t="s">
        <v>292</v>
      </c>
      <c r="AU145" s="191" t="s">
        <v>82</v>
      </c>
      <c r="AV145" s="11" t="s">
        <v>84</v>
      </c>
      <c r="AW145" s="11" t="s">
        <v>37</v>
      </c>
      <c r="AX145" s="11" t="s">
        <v>74</v>
      </c>
      <c r="AY145" s="191" t="s">
        <v>285</v>
      </c>
    </row>
    <row r="146" spans="2:65" s="13" customFormat="1">
      <c r="B146" s="206"/>
      <c r="D146" s="215" t="s">
        <v>292</v>
      </c>
      <c r="E146" s="219" t="s">
        <v>5</v>
      </c>
      <c r="F146" s="220" t="s">
        <v>310</v>
      </c>
      <c r="H146" s="221">
        <v>23.8</v>
      </c>
      <c r="I146" s="210"/>
      <c r="K146" s="413"/>
      <c r="L146" s="206"/>
      <c r="M146" s="211"/>
      <c r="N146" s="212"/>
      <c r="O146" s="212"/>
      <c r="P146" s="212"/>
      <c r="Q146" s="212"/>
      <c r="R146" s="212"/>
      <c r="S146" s="212"/>
      <c r="T146" s="213"/>
      <c r="AT146" s="214" t="s">
        <v>292</v>
      </c>
      <c r="AU146" s="214" t="s">
        <v>82</v>
      </c>
      <c r="AV146" s="13" t="s">
        <v>291</v>
      </c>
      <c r="AW146" s="13" t="s">
        <v>37</v>
      </c>
      <c r="AX146" s="13" t="s">
        <v>82</v>
      </c>
      <c r="AY146" s="214" t="s">
        <v>285</v>
      </c>
    </row>
    <row r="147" spans="2:65" s="1" customFormat="1" ht="24">
      <c r="B147" s="176"/>
      <c r="C147" s="177" t="s">
        <v>376</v>
      </c>
      <c r="D147" s="177" t="s">
        <v>287</v>
      </c>
      <c r="E147" s="178" t="s">
        <v>4807</v>
      </c>
      <c r="F147" s="179" t="s">
        <v>4808</v>
      </c>
      <c r="G147" s="180" t="s">
        <v>290</v>
      </c>
      <c r="H147" s="181">
        <v>8.89</v>
      </c>
      <c r="I147" s="182"/>
      <c r="J147" s="183">
        <f>ROUND(I147*H147,2)</f>
        <v>0</v>
      </c>
      <c r="K147" s="397" t="s">
        <v>5585</v>
      </c>
      <c r="L147" s="42"/>
      <c r="M147" s="184" t="s">
        <v>5</v>
      </c>
      <c r="N147" s="185" t="s">
        <v>45</v>
      </c>
      <c r="O147" s="43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AR147" s="25" t="s">
        <v>291</v>
      </c>
      <c r="AT147" s="25" t="s">
        <v>287</v>
      </c>
      <c r="AU147" s="25" t="s">
        <v>82</v>
      </c>
      <c r="AY147" s="25" t="s">
        <v>285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5" t="s">
        <v>82</v>
      </c>
      <c r="BK147" s="188">
        <f>ROUND(I147*H147,2)</f>
        <v>0</v>
      </c>
      <c r="BL147" s="25" t="s">
        <v>291</v>
      </c>
      <c r="BM147" s="25" t="s">
        <v>487</v>
      </c>
    </row>
    <row r="148" spans="2:65" s="11" customFormat="1">
      <c r="B148" s="189"/>
      <c r="D148" s="190" t="s">
        <v>292</v>
      </c>
      <c r="E148" s="191" t="s">
        <v>5</v>
      </c>
      <c r="F148" s="192" t="s">
        <v>4809</v>
      </c>
      <c r="H148" s="193">
        <v>7.14</v>
      </c>
      <c r="I148" s="194"/>
      <c r="K148" s="412"/>
      <c r="L148" s="189"/>
      <c r="M148" s="195"/>
      <c r="N148" s="196"/>
      <c r="O148" s="196"/>
      <c r="P148" s="196"/>
      <c r="Q148" s="196"/>
      <c r="R148" s="196"/>
      <c r="S148" s="196"/>
      <c r="T148" s="197"/>
      <c r="AT148" s="191" t="s">
        <v>292</v>
      </c>
      <c r="AU148" s="191" t="s">
        <v>82</v>
      </c>
      <c r="AV148" s="11" t="s">
        <v>84</v>
      </c>
      <c r="AW148" s="11" t="s">
        <v>37</v>
      </c>
      <c r="AX148" s="11" t="s">
        <v>74</v>
      </c>
      <c r="AY148" s="191" t="s">
        <v>285</v>
      </c>
    </row>
    <row r="149" spans="2:65" s="11" customFormat="1">
      <c r="B149" s="189"/>
      <c r="D149" s="190" t="s">
        <v>292</v>
      </c>
      <c r="E149" s="191" t="s">
        <v>5</v>
      </c>
      <c r="F149" s="192" t="s">
        <v>4810</v>
      </c>
      <c r="H149" s="193">
        <v>1.75</v>
      </c>
      <c r="I149" s="194"/>
      <c r="K149" s="412"/>
      <c r="L149" s="189"/>
      <c r="M149" s="195"/>
      <c r="N149" s="196"/>
      <c r="O149" s="196"/>
      <c r="P149" s="196"/>
      <c r="Q149" s="196"/>
      <c r="R149" s="196"/>
      <c r="S149" s="196"/>
      <c r="T149" s="197"/>
      <c r="AT149" s="191" t="s">
        <v>292</v>
      </c>
      <c r="AU149" s="191" t="s">
        <v>82</v>
      </c>
      <c r="AV149" s="11" t="s">
        <v>84</v>
      </c>
      <c r="AW149" s="11" t="s">
        <v>37</v>
      </c>
      <c r="AX149" s="11" t="s">
        <v>74</v>
      </c>
      <c r="AY149" s="191" t="s">
        <v>285</v>
      </c>
    </row>
    <row r="150" spans="2:65" s="13" customFormat="1">
      <c r="B150" s="206"/>
      <c r="D150" s="215" t="s">
        <v>292</v>
      </c>
      <c r="E150" s="219" t="s">
        <v>5</v>
      </c>
      <c r="F150" s="220" t="s">
        <v>310</v>
      </c>
      <c r="H150" s="221">
        <v>8.89</v>
      </c>
      <c r="I150" s="210"/>
      <c r="K150" s="413"/>
      <c r="L150" s="206"/>
      <c r="M150" s="211"/>
      <c r="N150" s="212"/>
      <c r="O150" s="212"/>
      <c r="P150" s="212"/>
      <c r="Q150" s="212"/>
      <c r="R150" s="212"/>
      <c r="S150" s="212"/>
      <c r="T150" s="213"/>
      <c r="AT150" s="214" t="s">
        <v>292</v>
      </c>
      <c r="AU150" s="214" t="s">
        <v>82</v>
      </c>
      <c r="AV150" s="13" t="s">
        <v>291</v>
      </c>
      <c r="AW150" s="13" t="s">
        <v>37</v>
      </c>
      <c r="AX150" s="13" t="s">
        <v>82</v>
      </c>
      <c r="AY150" s="214" t="s">
        <v>285</v>
      </c>
    </row>
    <row r="151" spans="2:65" s="1" customFormat="1">
      <c r="B151" s="176"/>
      <c r="C151" s="177" t="s">
        <v>477</v>
      </c>
      <c r="D151" s="177" t="s">
        <v>287</v>
      </c>
      <c r="E151" s="178" t="s">
        <v>4811</v>
      </c>
      <c r="F151" s="179" t="s">
        <v>4812</v>
      </c>
      <c r="G151" s="180" t="s">
        <v>494</v>
      </c>
      <c r="H151" s="181">
        <v>1</v>
      </c>
      <c r="I151" s="182"/>
      <c r="J151" s="183">
        <f>ROUND(I151*H151,2)</f>
        <v>0</v>
      </c>
      <c r="K151" s="415" t="s">
        <v>5584</v>
      </c>
      <c r="L151" s="42"/>
      <c r="M151" s="184" t="s">
        <v>5</v>
      </c>
      <c r="N151" s="185" t="s">
        <v>45</v>
      </c>
      <c r="O151" s="43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25" t="s">
        <v>291</v>
      </c>
      <c r="AT151" s="25" t="s">
        <v>287</v>
      </c>
      <c r="AU151" s="25" t="s">
        <v>82</v>
      </c>
      <c r="AY151" s="25" t="s">
        <v>285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5" t="s">
        <v>82</v>
      </c>
      <c r="BK151" s="188">
        <f>ROUND(I151*H151,2)</f>
        <v>0</v>
      </c>
      <c r="BL151" s="25" t="s">
        <v>291</v>
      </c>
      <c r="BM151" s="25" t="s">
        <v>490</v>
      </c>
    </row>
    <row r="152" spans="2:65" s="10" customFormat="1" ht="16.2">
      <c r="B152" s="162"/>
      <c r="D152" s="173" t="s">
        <v>73</v>
      </c>
      <c r="E152" s="261" t="s">
        <v>623</v>
      </c>
      <c r="F152" s="261" t="s">
        <v>624</v>
      </c>
      <c r="I152" s="165"/>
      <c r="J152" s="262">
        <f>BK152</f>
        <v>0</v>
      </c>
      <c r="K152" s="401"/>
      <c r="L152" s="162"/>
      <c r="M152" s="167"/>
      <c r="N152" s="168"/>
      <c r="O152" s="168"/>
      <c r="P152" s="169">
        <f>P153</f>
        <v>0</v>
      </c>
      <c r="Q152" s="168"/>
      <c r="R152" s="169">
        <f>R153</f>
        <v>0</v>
      </c>
      <c r="S152" s="168"/>
      <c r="T152" s="170">
        <f>T153</f>
        <v>0</v>
      </c>
      <c r="AR152" s="163" t="s">
        <v>82</v>
      </c>
      <c r="AT152" s="171" t="s">
        <v>73</v>
      </c>
      <c r="AU152" s="171" t="s">
        <v>74</v>
      </c>
      <c r="AY152" s="163" t="s">
        <v>285</v>
      </c>
      <c r="BK152" s="172">
        <f>BK153</f>
        <v>0</v>
      </c>
    </row>
    <row r="153" spans="2:65" s="1" customFormat="1">
      <c r="B153" s="176"/>
      <c r="C153" s="177" t="s">
        <v>381</v>
      </c>
      <c r="D153" s="177" t="s">
        <v>287</v>
      </c>
      <c r="E153" s="178" t="s">
        <v>4813</v>
      </c>
      <c r="F153" s="179" t="s">
        <v>4814</v>
      </c>
      <c r="G153" s="180" t="s">
        <v>318</v>
      </c>
      <c r="H153" s="181">
        <v>20</v>
      </c>
      <c r="I153" s="182"/>
      <c r="J153" s="183">
        <f>ROUND(I153*H153,2)</f>
        <v>0</v>
      </c>
      <c r="K153" s="415" t="s">
        <v>5584</v>
      </c>
      <c r="L153" s="42"/>
      <c r="M153" s="184" t="s">
        <v>5</v>
      </c>
      <c r="N153" s="185" t="s">
        <v>45</v>
      </c>
      <c r="O153" s="43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AR153" s="25" t="s">
        <v>291</v>
      </c>
      <c r="AT153" s="25" t="s">
        <v>287</v>
      </c>
      <c r="AU153" s="25" t="s">
        <v>82</v>
      </c>
      <c r="AY153" s="25" t="s">
        <v>285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5" t="s">
        <v>82</v>
      </c>
      <c r="BK153" s="188">
        <f>ROUND(I153*H153,2)</f>
        <v>0</v>
      </c>
      <c r="BL153" s="25" t="s">
        <v>291</v>
      </c>
      <c r="BM153" s="25" t="s">
        <v>495</v>
      </c>
    </row>
    <row r="154" spans="2:65" s="10" customFormat="1" ht="16.2">
      <c r="B154" s="162"/>
      <c r="D154" s="173" t="s">
        <v>73</v>
      </c>
      <c r="E154" s="261" t="s">
        <v>788</v>
      </c>
      <c r="F154" s="261" t="s">
        <v>4815</v>
      </c>
      <c r="I154" s="165"/>
      <c r="J154" s="262">
        <f>BK154</f>
        <v>0</v>
      </c>
      <c r="K154" s="401"/>
      <c r="L154" s="162"/>
      <c r="M154" s="167"/>
      <c r="N154" s="168"/>
      <c r="O154" s="168"/>
      <c r="P154" s="169">
        <f>P155</f>
        <v>0</v>
      </c>
      <c r="Q154" s="168"/>
      <c r="R154" s="169">
        <f>R155</f>
        <v>0</v>
      </c>
      <c r="S154" s="168"/>
      <c r="T154" s="170">
        <f>T155</f>
        <v>0</v>
      </c>
      <c r="AR154" s="163" t="s">
        <v>82</v>
      </c>
      <c r="AT154" s="171" t="s">
        <v>73</v>
      </c>
      <c r="AU154" s="171" t="s">
        <v>74</v>
      </c>
      <c r="AY154" s="163" t="s">
        <v>285</v>
      </c>
      <c r="BK154" s="172">
        <f>BK155</f>
        <v>0</v>
      </c>
    </row>
    <row r="155" spans="2:65" s="1" customFormat="1" ht="24">
      <c r="B155" s="176"/>
      <c r="C155" s="177" t="s">
        <v>484</v>
      </c>
      <c r="D155" s="177" t="s">
        <v>287</v>
      </c>
      <c r="E155" s="178" t="s">
        <v>4816</v>
      </c>
      <c r="F155" s="179" t="s">
        <v>4817</v>
      </c>
      <c r="G155" s="180" t="s">
        <v>674</v>
      </c>
      <c r="H155" s="181">
        <v>35.411000000000001</v>
      </c>
      <c r="I155" s="182"/>
      <c r="J155" s="183">
        <f>ROUND(I155*H155,2)</f>
        <v>0</v>
      </c>
      <c r="K155" s="397" t="s">
        <v>5585</v>
      </c>
      <c r="L155" s="42"/>
      <c r="M155" s="184" t="s">
        <v>5</v>
      </c>
      <c r="N155" s="185" t="s">
        <v>45</v>
      </c>
      <c r="O155" s="43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AR155" s="25" t="s">
        <v>291</v>
      </c>
      <c r="AT155" s="25" t="s">
        <v>287</v>
      </c>
      <c r="AU155" s="25" t="s">
        <v>82</v>
      </c>
      <c r="AY155" s="25" t="s">
        <v>285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5" t="s">
        <v>82</v>
      </c>
      <c r="BK155" s="188">
        <f>ROUND(I155*H155,2)</f>
        <v>0</v>
      </c>
      <c r="BL155" s="25" t="s">
        <v>291</v>
      </c>
      <c r="BM155" s="25" t="s">
        <v>498</v>
      </c>
    </row>
    <row r="156" spans="2:65" s="10" customFormat="1" ht="16.2">
      <c r="B156" s="162"/>
      <c r="D156" s="173" t="s">
        <v>73</v>
      </c>
      <c r="E156" s="261" t="s">
        <v>3537</v>
      </c>
      <c r="F156" s="261" t="s">
        <v>4273</v>
      </c>
      <c r="I156" s="165"/>
      <c r="J156" s="262">
        <f>BK156</f>
        <v>0</v>
      </c>
      <c r="K156" s="401"/>
      <c r="L156" s="162"/>
      <c r="M156" s="167"/>
      <c r="N156" s="168"/>
      <c r="O156" s="168"/>
      <c r="P156" s="169">
        <f>SUM(P157:P163)</f>
        <v>0</v>
      </c>
      <c r="Q156" s="168"/>
      <c r="R156" s="169">
        <f>SUM(R157:R163)</f>
        <v>0</v>
      </c>
      <c r="S156" s="168"/>
      <c r="T156" s="170">
        <f>SUM(T157:T163)</f>
        <v>0</v>
      </c>
      <c r="AR156" s="163" t="s">
        <v>84</v>
      </c>
      <c r="AT156" s="171" t="s">
        <v>73</v>
      </c>
      <c r="AU156" s="171" t="s">
        <v>74</v>
      </c>
      <c r="AY156" s="163" t="s">
        <v>285</v>
      </c>
      <c r="BK156" s="172">
        <f>SUM(BK157:BK163)</f>
        <v>0</v>
      </c>
    </row>
    <row r="157" spans="2:65" s="1" customFormat="1" ht="24">
      <c r="B157" s="176"/>
      <c r="C157" s="177" t="s">
        <v>153</v>
      </c>
      <c r="D157" s="177" t="s">
        <v>287</v>
      </c>
      <c r="E157" s="178" t="s">
        <v>4818</v>
      </c>
      <c r="F157" s="179" t="s">
        <v>4819</v>
      </c>
      <c r="G157" s="180" t="s">
        <v>318</v>
      </c>
      <c r="H157" s="181">
        <v>13.6</v>
      </c>
      <c r="I157" s="182"/>
      <c r="J157" s="183">
        <f>ROUND(I157*H157,2)</f>
        <v>0</v>
      </c>
      <c r="K157" s="415" t="s">
        <v>5584</v>
      </c>
      <c r="L157" s="42"/>
      <c r="M157" s="184" t="s">
        <v>5</v>
      </c>
      <c r="N157" s="185" t="s">
        <v>45</v>
      </c>
      <c r="O157" s="43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AR157" s="25" t="s">
        <v>337</v>
      </c>
      <c r="AT157" s="25" t="s">
        <v>287</v>
      </c>
      <c r="AU157" s="25" t="s">
        <v>82</v>
      </c>
      <c r="AY157" s="25" t="s">
        <v>285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5" t="s">
        <v>82</v>
      </c>
      <c r="BK157" s="188">
        <f>ROUND(I157*H157,2)</f>
        <v>0</v>
      </c>
      <c r="BL157" s="25" t="s">
        <v>337</v>
      </c>
      <c r="BM157" s="25" t="s">
        <v>504</v>
      </c>
    </row>
    <row r="158" spans="2:65" s="11" customFormat="1">
      <c r="B158" s="189"/>
      <c r="D158" s="190" t="s">
        <v>292</v>
      </c>
      <c r="E158" s="191" t="s">
        <v>5</v>
      </c>
      <c r="F158" s="192" t="s">
        <v>4820</v>
      </c>
      <c r="H158" s="193">
        <v>13.6</v>
      </c>
      <c r="I158" s="194"/>
      <c r="K158" s="412"/>
      <c r="L158" s="189"/>
      <c r="M158" s="195"/>
      <c r="N158" s="196"/>
      <c r="O158" s="196"/>
      <c r="P158" s="196"/>
      <c r="Q158" s="196"/>
      <c r="R158" s="196"/>
      <c r="S158" s="196"/>
      <c r="T158" s="197"/>
      <c r="AT158" s="191" t="s">
        <v>292</v>
      </c>
      <c r="AU158" s="191" t="s">
        <v>82</v>
      </c>
      <c r="AV158" s="11" t="s">
        <v>84</v>
      </c>
      <c r="AW158" s="11" t="s">
        <v>37</v>
      </c>
      <c r="AX158" s="11" t="s">
        <v>74</v>
      </c>
      <c r="AY158" s="191" t="s">
        <v>285</v>
      </c>
    </row>
    <row r="159" spans="2:65" s="13" customFormat="1">
      <c r="B159" s="206"/>
      <c r="D159" s="215" t="s">
        <v>292</v>
      </c>
      <c r="E159" s="219" t="s">
        <v>5</v>
      </c>
      <c r="F159" s="220" t="s">
        <v>310</v>
      </c>
      <c r="H159" s="221">
        <v>13.6</v>
      </c>
      <c r="I159" s="210"/>
      <c r="K159" s="413"/>
      <c r="L159" s="206"/>
      <c r="M159" s="211"/>
      <c r="N159" s="212"/>
      <c r="O159" s="212"/>
      <c r="P159" s="212"/>
      <c r="Q159" s="212"/>
      <c r="R159" s="212"/>
      <c r="S159" s="212"/>
      <c r="T159" s="213"/>
      <c r="AT159" s="214" t="s">
        <v>292</v>
      </c>
      <c r="AU159" s="214" t="s">
        <v>82</v>
      </c>
      <c r="AV159" s="13" t="s">
        <v>291</v>
      </c>
      <c r="AW159" s="13" t="s">
        <v>37</v>
      </c>
      <c r="AX159" s="13" t="s">
        <v>82</v>
      </c>
      <c r="AY159" s="214" t="s">
        <v>285</v>
      </c>
    </row>
    <row r="160" spans="2:65" s="1" customFormat="1">
      <c r="B160" s="176"/>
      <c r="C160" s="177" t="s">
        <v>491</v>
      </c>
      <c r="D160" s="177" t="s">
        <v>287</v>
      </c>
      <c r="E160" s="178" t="s">
        <v>4821</v>
      </c>
      <c r="F160" s="179" t="s">
        <v>4822</v>
      </c>
      <c r="G160" s="180" t="s">
        <v>3001</v>
      </c>
      <c r="H160" s="181">
        <v>1</v>
      </c>
      <c r="I160" s="182"/>
      <c r="J160" s="183">
        <f>ROUND(I160*H160,2)</f>
        <v>0</v>
      </c>
      <c r="K160" s="415" t="s">
        <v>5584</v>
      </c>
      <c r="L160" s="42"/>
      <c r="M160" s="184" t="s">
        <v>5</v>
      </c>
      <c r="N160" s="185" t="s">
        <v>45</v>
      </c>
      <c r="O160" s="43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AR160" s="25" t="s">
        <v>337</v>
      </c>
      <c r="AT160" s="25" t="s">
        <v>287</v>
      </c>
      <c r="AU160" s="25" t="s">
        <v>82</v>
      </c>
      <c r="AY160" s="25" t="s">
        <v>285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5" t="s">
        <v>82</v>
      </c>
      <c r="BK160" s="188">
        <f>ROUND(I160*H160,2)</f>
        <v>0</v>
      </c>
      <c r="BL160" s="25" t="s">
        <v>337</v>
      </c>
      <c r="BM160" s="25" t="s">
        <v>458</v>
      </c>
    </row>
    <row r="161" spans="2:65" s="1" customFormat="1" ht="24">
      <c r="B161" s="176"/>
      <c r="C161" s="177" t="s">
        <v>401</v>
      </c>
      <c r="D161" s="177" t="s">
        <v>287</v>
      </c>
      <c r="E161" s="178" t="s">
        <v>4823</v>
      </c>
      <c r="F161" s="179" t="s">
        <v>4824</v>
      </c>
      <c r="G161" s="180" t="s">
        <v>494</v>
      </c>
      <c r="H161" s="181">
        <v>1</v>
      </c>
      <c r="I161" s="182"/>
      <c r="J161" s="183">
        <f>ROUND(I161*H161,2)</f>
        <v>0</v>
      </c>
      <c r="K161" s="415" t="s">
        <v>5584</v>
      </c>
      <c r="L161" s="42"/>
      <c r="M161" s="184" t="s">
        <v>5</v>
      </c>
      <c r="N161" s="185" t="s">
        <v>45</v>
      </c>
      <c r="O161" s="43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AR161" s="25" t="s">
        <v>337</v>
      </c>
      <c r="AT161" s="25" t="s">
        <v>287</v>
      </c>
      <c r="AU161" s="25" t="s">
        <v>82</v>
      </c>
      <c r="AY161" s="25" t="s">
        <v>285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5" t="s">
        <v>82</v>
      </c>
      <c r="BK161" s="188">
        <f>ROUND(I161*H161,2)</f>
        <v>0</v>
      </c>
      <c r="BL161" s="25" t="s">
        <v>337</v>
      </c>
      <c r="BM161" s="25" t="s">
        <v>516</v>
      </c>
    </row>
    <row r="162" spans="2:65" s="1" customFormat="1">
      <c r="B162" s="176"/>
      <c r="C162" s="177" t="s">
        <v>501</v>
      </c>
      <c r="D162" s="177" t="s">
        <v>287</v>
      </c>
      <c r="E162" s="178" t="s">
        <v>4825</v>
      </c>
      <c r="F162" s="179" t="s">
        <v>4826</v>
      </c>
      <c r="G162" s="180" t="s">
        <v>318</v>
      </c>
      <c r="H162" s="181">
        <v>20</v>
      </c>
      <c r="I162" s="182"/>
      <c r="J162" s="183">
        <f>ROUND(I162*H162,2)</f>
        <v>0</v>
      </c>
      <c r="K162" s="415" t="s">
        <v>5584</v>
      </c>
      <c r="L162" s="42"/>
      <c r="M162" s="184" t="s">
        <v>5</v>
      </c>
      <c r="N162" s="185" t="s">
        <v>45</v>
      </c>
      <c r="O162" s="43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AR162" s="25" t="s">
        <v>337</v>
      </c>
      <c r="AT162" s="25" t="s">
        <v>287</v>
      </c>
      <c r="AU162" s="25" t="s">
        <v>82</v>
      </c>
      <c r="AY162" s="25" t="s">
        <v>285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5" t="s">
        <v>82</v>
      </c>
      <c r="BK162" s="188">
        <f>ROUND(I162*H162,2)</f>
        <v>0</v>
      </c>
      <c r="BL162" s="25" t="s">
        <v>337</v>
      </c>
      <c r="BM162" s="25" t="s">
        <v>527</v>
      </c>
    </row>
    <row r="163" spans="2:65" s="11" customFormat="1">
      <c r="B163" s="189"/>
      <c r="D163" s="190" t="s">
        <v>292</v>
      </c>
      <c r="E163" s="191" t="s">
        <v>5</v>
      </c>
      <c r="F163" s="192" t="s">
        <v>4827</v>
      </c>
      <c r="H163" s="193">
        <v>20</v>
      </c>
      <c r="I163" s="194"/>
      <c r="K163" s="412"/>
      <c r="L163" s="189"/>
      <c r="M163" s="195"/>
      <c r="N163" s="196"/>
      <c r="O163" s="196"/>
      <c r="P163" s="196"/>
      <c r="Q163" s="196"/>
      <c r="R163" s="196"/>
      <c r="S163" s="196"/>
      <c r="T163" s="197"/>
      <c r="AT163" s="191" t="s">
        <v>292</v>
      </c>
      <c r="AU163" s="191" t="s">
        <v>82</v>
      </c>
      <c r="AV163" s="11" t="s">
        <v>84</v>
      </c>
      <c r="AW163" s="11" t="s">
        <v>37</v>
      </c>
      <c r="AX163" s="11" t="s">
        <v>82</v>
      </c>
      <c r="AY163" s="191" t="s">
        <v>285</v>
      </c>
    </row>
    <row r="164" spans="2:65" s="10" customFormat="1" ht="16.2">
      <c r="B164" s="162"/>
      <c r="D164" s="173" t="s">
        <v>73</v>
      </c>
      <c r="E164" s="261" t="s">
        <v>4699</v>
      </c>
      <c r="F164" s="261" t="s">
        <v>4700</v>
      </c>
      <c r="I164" s="165"/>
      <c r="J164" s="262">
        <f>BK164</f>
        <v>0</v>
      </c>
      <c r="K164" s="401"/>
      <c r="L164" s="162"/>
      <c r="M164" s="167"/>
      <c r="N164" s="168"/>
      <c r="O164" s="168"/>
      <c r="P164" s="169">
        <f>SUM(P165:P171)</f>
        <v>0</v>
      </c>
      <c r="Q164" s="168"/>
      <c r="R164" s="169">
        <f>SUM(R165:R171)</f>
        <v>0</v>
      </c>
      <c r="S164" s="168"/>
      <c r="T164" s="170">
        <f>SUM(T165:T171)</f>
        <v>0</v>
      </c>
      <c r="AR164" s="163" t="s">
        <v>82</v>
      </c>
      <c r="AT164" s="171" t="s">
        <v>73</v>
      </c>
      <c r="AU164" s="171" t="s">
        <v>74</v>
      </c>
      <c r="AY164" s="163" t="s">
        <v>285</v>
      </c>
      <c r="BK164" s="172">
        <f>SUM(BK165:BK171)</f>
        <v>0</v>
      </c>
    </row>
    <row r="165" spans="2:65" s="1" customFormat="1" ht="24">
      <c r="B165" s="176"/>
      <c r="C165" s="177" t="s">
        <v>405</v>
      </c>
      <c r="D165" s="177" t="s">
        <v>287</v>
      </c>
      <c r="E165" s="178" t="s">
        <v>676</v>
      </c>
      <c r="F165" s="179" t="s">
        <v>677</v>
      </c>
      <c r="G165" s="180" t="s">
        <v>674</v>
      </c>
      <c r="H165" s="181">
        <v>26.062000000000001</v>
      </c>
      <c r="I165" s="182"/>
      <c r="J165" s="183">
        <f>ROUND(I165*H165,2)</f>
        <v>0</v>
      </c>
      <c r="K165" s="397" t="s">
        <v>5585</v>
      </c>
      <c r="L165" s="42"/>
      <c r="M165" s="184" t="s">
        <v>5</v>
      </c>
      <c r="N165" s="185" t="s">
        <v>45</v>
      </c>
      <c r="O165" s="43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AR165" s="25" t="s">
        <v>291</v>
      </c>
      <c r="AT165" s="25" t="s">
        <v>287</v>
      </c>
      <c r="AU165" s="25" t="s">
        <v>82</v>
      </c>
      <c r="AY165" s="25" t="s">
        <v>285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5" t="s">
        <v>82</v>
      </c>
      <c r="BK165" s="188">
        <f>ROUND(I165*H165,2)</f>
        <v>0</v>
      </c>
      <c r="BL165" s="25" t="s">
        <v>291</v>
      </c>
      <c r="BM165" s="25" t="s">
        <v>535</v>
      </c>
    </row>
    <row r="166" spans="2:65" s="1" customFormat="1" ht="24">
      <c r="B166" s="176"/>
      <c r="C166" s="177" t="s">
        <v>513</v>
      </c>
      <c r="D166" s="177" t="s">
        <v>287</v>
      </c>
      <c r="E166" s="178" t="s">
        <v>680</v>
      </c>
      <c r="F166" s="179" t="s">
        <v>681</v>
      </c>
      <c r="G166" s="180" t="s">
        <v>674</v>
      </c>
      <c r="H166" s="181">
        <v>463.08</v>
      </c>
      <c r="I166" s="182"/>
      <c r="J166" s="183">
        <f>ROUND(I166*H166,2)</f>
        <v>0</v>
      </c>
      <c r="K166" s="397" t="s">
        <v>5585</v>
      </c>
      <c r="L166" s="42"/>
      <c r="M166" s="184" t="s">
        <v>5</v>
      </c>
      <c r="N166" s="185" t="s">
        <v>45</v>
      </c>
      <c r="O166" s="43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AR166" s="25" t="s">
        <v>291</v>
      </c>
      <c r="AT166" s="25" t="s">
        <v>287</v>
      </c>
      <c r="AU166" s="25" t="s">
        <v>82</v>
      </c>
      <c r="AY166" s="25" t="s">
        <v>285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5" t="s">
        <v>82</v>
      </c>
      <c r="BK166" s="188">
        <f>ROUND(I166*H166,2)</f>
        <v>0</v>
      </c>
      <c r="BL166" s="25" t="s">
        <v>291</v>
      </c>
      <c r="BM166" s="25" t="s">
        <v>540</v>
      </c>
    </row>
    <row r="167" spans="2:65" s="11" customFormat="1">
      <c r="B167" s="189"/>
      <c r="D167" s="190" t="s">
        <v>292</v>
      </c>
      <c r="E167" s="191" t="s">
        <v>5</v>
      </c>
      <c r="F167" s="192" t="s">
        <v>4828</v>
      </c>
      <c r="H167" s="193">
        <v>463.08</v>
      </c>
      <c r="I167" s="194"/>
      <c r="K167" s="412"/>
      <c r="L167" s="189"/>
      <c r="M167" s="195"/>
      <c r="N167" s="196"/>
      <c r="O167" s="196"/>
      <c r="P167" s="196"/>
      <c r="Q167" s="196"/>
      <c r="R167" s="196"/>
      <c r="S167" s="196"/>
      <c r="T167" s="197"/>
      <c r="AT167" s="191" t="s">
        <v>292</v>
      </c>
      <c r="AU167" s="191" t="s">
        <v>82</v>
      </c>
      <c r="AV167" s="11" t="s">
        <v>84</v>
      </c>
      <c r="AW167" s="11" t="s">
        <v>37</v>
      </c>
      <c r="AX167" s="11" t="s">
        <v>74</v>
      </c>
      <c r="AY167" s="191" t="s">
        <v>285</v>
      </c>
    </row>
    <row r="168" spans="2:65" s="13" customFormat="1">
      <c r="B168" s="206"/>
      <c r="D168" s="215" t="s">
        <v>292</v>
      </c>
      <c r="E168" s="219" t="s">
        <v>5</v>
      </c>
      <c r="F168" s="220" t="s">
        <v>310</v>
      </c>
      <c r="H168" s="221">
        <v>463.08</v>
      </c>
      <c r="I168" s="210"/>
      <c r="K168" s="413"/>
      <c r="L168" s="206"/>
      <c r="M168" s="211"/>
      <c r="N168" s="212"/>
      <c r="O168" s="212"/>
      <c r="P168" s="212"/>
      <c r="Q168" s="212"/>
      <c r="R168" s="212"/>
      <c r="S168" s="212"/>
      <c r="T168" s="213"/>
      <c r="AT168" s="214" t="s">
        <v>292</v>
      </c>
      <c r="AU168" s="214" t="s">
        <v>82</v>
      </c>
      <c r="AV168" s="13" t="s">
        <v>291</v>
      </c>
      <c r="AW168" s="13" t="s">
        <v>37</v>
      </c>
      <c r="AX168" s="13" t="s">
        <v>82</v>
      </c>
      <c r="AY168" s="214" t="s">
        <v>285</v>
      </c>
    </row>
    <row r="169" spans="2:65" s="1" customFormat="1" ht="24">
      <c r="B169" s="176"/>
      <c r="C169" s="177" t="s">
        <v>414</v>
      </c>
      <c r="D169" s="177" t="s">
        <v>287</v>
      </c>
      <c r="E169" s="178" t="s">
        <v>691</v>
      </c>
      <c r="F169" s="179" t="s">
        <v>692</v>
      </c>
      <c r="G169" s="180" t="s">
        <v>674</v>
      </c>
      <c r="H169" s="181">
        <v>26.062000000000001</v>
      </c>
      <c r="I169" s="182"/>
      <c r="J169" s="183">
        <f>ROUND(I169*H169,2)</f>
        <v>0</v>
      </c>
      <c r="K169" s="397" t="s">
        <v>5585</v>
      </c>
      <c r="L169" s="42"/>
      <c r="M169" s="184" t="s">
        <v>5</v>
      </c>
      <c r="N169" s="185" t="s">
        <v>45</v>
      </c>
      <c r="O169" s="43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AR169" s="25" t="s">
        <v>291</v>
      </c>
      <c r="AT169" s="25" t="s">
        <v>287</v>
      </c>
      <c r="AU169" s="25" t="s">
        <v>82</v>
      </c>
      <c r="AY169" s="25" t="s">
        <v>285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5" t="s">
        <v>82</v>
      </c>
      <c r="BK169" s="188">
        <f>ROUND(I169*H169,2)</f>
        <v>0</v>
      </c>
      <c r="BL169" s="25" t="s">
        <v>291</v>
      </c>
      <c r="BM169" s="25" t="s">
        <v>545</v>
      </c>
    </row>
    <row r="170" spans="2:65" s="1" customFormat="1" ht="24">
      <c r="B170" s="176"/>
      <c r="C170" s="177" t="s">
        <v>524</v>
      </c>
      <c r="D170" s="177" t="s">
        <v>287</v>
      </c>
      <c r="E170" s="178" t="s">
        <v>688</v>
      </c>
      <c r="F170" s="179" t="s">
        <v>689</v>
      </c>
      <c r="G170" s="180" t="s">
        <v>674</v>
      </c>
      <c r="H170" s="181">
        <v>13.62</v>
      </c>
      <c r="I170" s="182"/>
      <c r="J170" s="183">
        <f>ROUND(I170*H170,2)</f>
        <v>0</v>
      </c>
      <c r="K170" s="397" t="s">
        <v>5585</v>
      </c>
      <c r="L170" s="42"/>
      <c r="M170" s="184" t="s">
        <v>5</v>
      </c>
      <c r="N170" s="185" t="s">
        <v>45</v>
      </c>
      <c r="O170" s="43"/>
      <c r="P170" s="186">
        <f>O170*H170</f>
        <v>0</v>
      </c>
      <c r="Q170" s="186">
        <v>0</v>
      </c>
      <c r="R170" s="186">
        <f>Q170*H170</f>
        <v>0</v>
      </c>
      <c r="S170" s="186">
        <v>0</v>
      </c>
      <c r="T170" s="187">
        <f>S170*H170</f>
        <v>0</v>
      </c>
      <c r="AR170" s="25" t="s">
        <v>291</v>
      </c>
      <c r="AT170" s="25" t="s">
        <v>287</v>
      </c>
      <c r="AU170" s="25" t="s">
        <v>82</v>
      </c>
      <c r="AY170" s="25" t="s">
        <v>285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5" t="s">
        <v>82</v>
      </c>
      <c r="BK170" s="188">
        <f>ROUND(I170*H170,2)</f>
        <v>0</v>
      </c>
      <c r="BL170" s="25" t="s">
        <v>291</v>
      </c>
      <c r="BM170" s="25" t="s">
        <v>549</v>
      </c>
    </row>
    <row r="171" spans="2:65" s="1" customFormat="1">
      <c r="B171" s="176"/>
      <c r="C171" s="177" t="s">
        <v>452</v>
      </c>
      <c r="D171" s="177" t="s">
        <v>287</v>
      </c>
      <c r="E171" s="178" t="s">
        <v>4829</v>
      </c>
      <c r="F171" s="179" t="s">
        <v>685</v>
      </c>
      <c r="G171" s="180" t="s">
        <v>674</v>
      </c>
      <c r="H171" s="181">
        <v>13.62</v>
      </c>
      <c r="I171" s="182"/>
      <c r="J171" s="183">
        <f>ROUND(I171*H171,2)</f>
        <v>0</v>
      </c>
      <c r="K171" s="415" t="s">
        <v>5584</v>
      </c>
      <c r="L171" s="42"/>
      <c r="M171" s="184" t="s">
        <v>5</v>
      </c>
      <c r="N171" s="257" t="s">
        <v>45</v>
      </c>
      <c r="O171" s="258"/>
      <c r="P171" s="259">
        <f>O171*H171</f>
        <v>0</v>
      </c>
      <c r="Q171" s="259">
        <v>0</v>
      </c>
      <c r="R171" s="259">
        <f>Q171*H171</f>
        <v>0</v>
      </c>
      <c r="S171" s="259">
        <v>0</v>
      </c>
      <c r="T171" s="260">
        <f>S171*H171</f>
        <v>0</v>
      </c>
      <c r="AR171" s="25" t="s">
        <v>291</v>
      </c>
      <c r="AT171" s="25" t="s">
        <v>287</v>
      </c>
      <c r="AU171" s="25" t="s">
        <v>82</v>
      </c>
      <c r="AY171" s="25" t="s">
        <v>285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5" t="s">
        <v>82</v>
      </c>
      <c r="BK171" s="188">
        <f>ROUND(I171*H171,2)</f>
        <v>0</v>
      </c>
      <c r="BL171" s="25" t="s">
        <v>291</v>
      </c>
      <c r="BM171" s="25" t="s">
        <v>552</v>
      </c>
    </row>
    <row r="172" spans="2:65" s="1" customFormat="1" ht="6.9" customHeight="1">
      <c r="B172" s="57"/>
      <c r="C172" s="58"/>
      <c r="D172" s="58"/>
      <c r="E172" s="58"/>
      <c r="F172" s="58"/>
      <c r="G172" s="58"/>
      <c r="H172" s="58"/>
      <c r="I172" s="129"/>
      <c r="J172" s="58"/>
      <c r="K172" s="58"/>
      <c r="L172" s="42"/>
    </row>
  </sheetData>
  <autoFilter ref="C85:K171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90" activePane="bottomLeft" state="frozen"/>
      <selection pane="bottomLeft" activeCell="K82" sqref="K82:K107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0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1"/>
      <c r="C1" s="101"/>
      <c r="D1" s="102" t="s">
        <v>1</v>
      </c>
      <c r="E1" s="101"/>
      <c r="F1" s="103" t="s">
        <v>122</v>
      </c>
      <c r="G1" s="384" t="s">
        <v>123</v>
      </c>
      <c r="H1" s="384"/>
      <c r="I1" s="104"/>
      <c r="J1" s="103" t="s">
        <v>124</v>
      </c>
      <c r="K1" s="102" t="s">
        <v>125</v>
      </c>
      <c r="L1" s="103" t="s">
        <v>126</v>
      </c>
      <c r="M1" s="103"/>
      <c r="N1" s="103"/>
      <c r="O1" s="103"/>
      <c r="P1" s="103"/>
      <c r="Q1" s="103"/>
      <c r="R1" s="103"/>
      <c r="S1" s="103"/>
      <c r="T1" s="10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44" t="s">
        <v>8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5" t="s">
        <v>93</v>
      </c>
    </row>
    <row r="3" spans="1:70" ht="6.9" customHeight="1">
      <c r="B3" s="26"/>
      <c r="C3" s="27"/>
      <c r="D3" s="27"/>
      <c r="E3" s="27"/>
      <c r="F3" s="27"/>
      <c r="G3" s="27"/>
      <c r="H3" s="27"/>
      <c r="I3" s="106"/>
      <c r="J3" s="27"/>
      <c r="K3" s="28"/>
      <c r="AT3" s="25" t="s">
        <v>84</v>
      </c>
    </row>
    <row r="4" spans="1:70" ht="36.9" customHeight="1">
      <c r="B4" s="29"/>
      <c r="C4" s="30"/>
      <c r="D4" s="31" t="s">
        <v>131</v>
      </c>
      <c r="E4" s="30"/>
      <c r="F4" s="30"/>
      <c r="G4" s="30"/>
      <c r="H4" s="30"/>
      <c r="I4" s="107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07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07"/>
      <c r="J6" s="30"/>
      <c r="K6" s="32"/>
    </row>
    <row r="7" spans="1:70" ht="20.399999999999999" customHeight="1">
      <c r="B7" s="29"/>
      <c r="C7" s="30"/>
      <c r="D7" s="30"/>
      <c r="E7" s="385" t="str">
        <f>'Rekapitulace stavby'!K6</f>
        <v xml:space="preserve"> Památník J.A. Komenského ve Fulneku- živé muzeum II - ZD</v>
      </c>
      <c r="F7" s="386"/>
      <c r="G7" s="386"/>
      <c r="H7" s="386"/>
      <c r="I7" s="107"/>
      <c r="J7" s="30"/>
      <c r="K7" s="32"/>
    </row>
    <row r="8" spans="1:70" s="1" customFormat="1" ht="13.2">
      <c r="B8" s="42"/>
      <c r="C8" s="43"/>
      <c r="D8" s="38" t="s">
        <v>140</v>
      </c>
      <c r="E8" s="43"/>
      <c r="F8" s="43"/>
      <c r="G8" s="43"/>
      <c r="H8" s="43"/>
      <c r="I8" s="108"/>
      <c r="J8" s="43"/>
      <c r="K8" s="46"/>
    </row>
    <row r="9" spans="1:70" s="1" customFormat="1" ht="36.9" customHeight="1">
      <c r="B9" s="42"/>
      <c r="C9" s="43"/>
      <c r="D9" s="43"/>
      <c r="E9" s="387" t="s">
        <v>4830</v>
      </c>
      <c r="F9" s="388"/>
      <c r="G9" s="388"/>
      <c r="H9" s="388"/>
      <c r="I9" s="10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08"/>
      <c r="J10" s="43"/>
      <c r="K10" s="46"/>
    </row>
    <row r="11" spans="1:70" s="1" customFormat="1" ht="14.4" customHeight="1">
      <c r="B11" s="42"/>
      <c r="C11" s="43"/>
      <c r="D11" s="38" t="s">
        <v>21</v>
      </c>
      <c r="E11" s="43"/>
      <c r="F11" s="36" t="s">
        <v>94</v>
      </c>
      <c r="G11" s="43"/>
      <c r="H11" s="43"/>
      <c r="I11" s="109" t="s">
        <v>23</v>
      </c>
      <c r="J11" s="36" t="s">
        <v>5</v>
      </c>
      <c r="K11" s="46"/>
    </row>
    <row r="12" spans="1:70" s="1" customFormat="1" ht="14.4" customHeight="1">
      <c r="B12" s="42"/>
      <c r="C12" s="43"/>
      <c r="D12" s="38" t="s">
        <v>24</v>
      </c>
      <c r="E12" s="43"/>
      <c r="F12" s="36" t="s">
        <v>150</v>
      </c>
      <c r="G12" s="43"/>
      <c r="H12" s="43"/>
      <c r="I12" s="109" t="s">
        <v>26</v>
      </c>
      <c r="J12" s="110" t="str">
        <f>'Rekapitulace stavby'!AN8</f>
        <v>5. 4. 2018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08"/>
      <c r="J13" s="43"/>
      <c r="K13" s="46"/>
    </row>
    <row r="14" spans="1:70" s="1" customFormat="1" ht="14.4" customHeight="1">
      <c r="B14" s="42"/>
      <c r="C14" s="43"/>
      <c r="D14" s="38" t="s">
        <v>28</v>
      </c>
      <c r="E14" s="43"/>
      <c r="F14" s="43"/>
      <c r="G14" s="43"/>
      <c r="H14" s="43"/>
      <c r="I14" s="109" t="s">
        <v>29</v>
      </c>
      <c r="J14" s="36" t="s">
        <v>5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09" t="s">
        <v>31</v>
      </c>
      <c r="J15" s="36" t="s">
        <v>5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08"/>
      <c r="J16" s="43"/>
      <c r="K16" s="46"/>
    </row>
    <row r="17" spans="2:11" s="1" customFormat="1" ht="14.4" customHeight="1">
      <c r="B17" s="42"/>
      <c r="C17" s="43"/>
      <c r="D17" s="38" t="s">
        <v>32</v>
      </c>
      <c r="E17" s="43"/>
      <c r="F17" s="43"/>
      <c r="G17" s="43"/>
      <c r="H17" s="43"/>
      <c r="I17" s="10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0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08"/>
      <c r="J19" s="43"/>
      <c r="K19" s="46"/>
    </row>
    <row r="20" spans="2:11" s="1" customFormat="1" ht="14.4" customHeight="1">
      <c r="B20" s="42"/>
      <c r="C20" s="43"/>
      <c r="D20" s="38" t="s">
        <v>34</v>
      </c>
      <c r="E20" s="43"/>
      <c r="F20" s="43"/>
      <c r="G20" s="43"/>
      <c r="H20" s="43"/>
      <c r="I20" s="109" t="s">
        <v>29</v>
      </c>
      <c r="J20" s="36" t="s">
        <v>35</v>
      </c>
      <c r="K20" s="46"/>
    </row>
    <row r="21" spans="2:11" s="1" customFormat="1" ht="18" customHeight="1">
      <c r="B21" s="42"/>
      <c r="C21" s="43"/>
      <c r="D21" s="43"/>
      <c r="E21" s="36" t="s">
        <v>36</v>
      </c>
      <c r="F21" s="43"/>
      <c r="G21" s="43"/>
      <c r="H21" s="43"/>
      <c r="I21" s="109" t="s">
        <v>31</v>
      </c>
      <c r="J21" s="36" t="s">
        <v>5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08"/>
      <c r="J22" s="43"/>
      <c r="K22" s="46"/>
    </row>
    <row r="23" spans="2:11" s="1" customFormat="1" ht="14.4" customHeight="1">
      <c r="B23" s="42"/>
      <c r="C23" s="43"/>
      <c r="D23" s="38" t="s">
        <v>38</v>
      </c>
      <c r="E23" s="43"/>
      <c r="F23" s="43"/>
      <c r="G23" s="43"/>
      <c r="H23" s="43"/>
      <c r="I23" s="108"/>
      <c r="J23" s="43"/>
      <c r="K23" s="46"/>
    </row>
    <row r="24" spans="2:11" s="6" customFormat="1" ht="20.399999999999999" customHeight="1">
      <c r="B24" s="111"/>
      <c r="C24" s="112"/>
      <c r="D24" s="112"/>
      <c r="E24" s="377" t="s">
        <v>4831</v>
      </c>
      <c r="F24" s="377"/>
      <c r="G24" s="377"/>
      <c r="H24" s="377"/>
      <c r="I24" s="113"/>
      <c r="J24" s="112"/>
      <c r="K24" s="114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08"/>
      <c r="J25" s="43"/>
      <c r="K25" s="46"/>
    </row>
    <row r="26" spans="2:11" s="1" customFormat="1" ht="6.9" customHeight="1">
      <c r="B26" s="42"/>
      <c r="C26" s="43"/>
      <c r="D26" s="69"/>
      <c r="E26" s="69"/>
      <c r="F26" s="69"/>
      <c r="G26" s="69"/>
      <c r="H26" s="69"/>
      <c r="I26" s="115"/>
      <c r="J26" s="69"/>
      <c r="K26" s="116"/>
    </row>
    <row r="27" spans="2:11" s="1" customFormat="1" ht="25.35" customHeight="1">
      <c r="B27" s="42"/>
      <c r="C27" s="43"/>
      <c r="D27" s="117" t="s">
        <v>40</v>
      </c>
      <c r="E27" s="43"/>
      <c r="F27" s="43"/>
      <c r="G27" s="43"/>
      <c r="H27" s="43"/>
      <c r="I27" s="108"/>
      <c r="J27" s="118">
        <f>ROUND(J80,2)</f>
        <v>0</v>
      </c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15"/>
      <c r="J28" s="69"/>
      <c r="K28" s="116"/>
    </row>
    <row r="29" spans="2:11" s="1" customFormat="1" ht="14.4" customHeight="1">
      <c r="B29" s="42"/>
      <c r="C29" s="43"/>
      <c r="D29" s="43"/>
      <c r="E29" s="43"/>
      <c r="F29" s="47" t="s">
        <v>42</v>
      </c>
      <c r="G29" s="43"/>
      <c r="H29" s="43"/>
      <c r="I29" s="119" t="s">
        <v>41</v>
      </c>
      <c r="J29" s="47" t="s">
        <v>43</v>
      </c>
      <c r="K29" s="46"/>
    </row>
    <row r="30" spans="2:11" s="1" customFormat="1" ht="14.4" customHeight="1">
      <c r="B30" s="42"/>
      <c r="C30" s="43"/>
      <c r="D30" s="50" t="s">
        <v>44</v>
      </c>
      <c r="E30" s="50" t="s">
        <v>45</v>
      </c>
      <c r="F30" s="120">
        <f>ROUND(SUM(BE80:BE107), 2)</f>
        <v>0</v>
      </c>
      <c r="G30" s="43"/>
      <c r="H30" s="43"/>
      <c r="I30" s="121">
        <v>0.21</v>
      </c>
      <c r="J30" s="120">
        <f>ROUND(ROUND((SUM(BE80:BE107)),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46</v>
      </c>
      <c r="F31" s="120">
        <f>ROUND(SUM(BF80:BF107), 2)</f>
        <v>0</v>
      </c>
      <c r="G31" s="43"/>
      <c r="H31" s="43"/>
      <c r="I31" s="121">
        <v>0.15</v>
      </c>
      <c r="J31" s="120">
        <f>ROUND(ROUND((SUM(BF80:BF107)),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47</v>
      </c>
      <c r="F32" s="120">
        <f>ROUND(SUM(BG80:BG107), 2)</f>
        <v>0</v>
      </c>
      <c r="G32" s="43"/>
      <c r="H32" s="43"/>
      <c r="I32" s="121">
        <v>0.21</v>
      </c>
      <c r="J32" s="120">
        <v>0</v>
      </c>
      <c r="K32" s="46"/>
    </row>
    <row r="33" spans="2:11" s="1" customFormat="1" ht="14.4" hidden="1" customHeight="1">
      <c r="B33" s="42"/>
      <c r="C33" s="43"/>
      <c r="D33" s="43"/>
      <c r="E33" s="50" t="s">
        <v>48</v>
      </c>
      <c r="F33" s="120">
        <f>ROUND(SUM(BH80:BH107), 2)</f>
        <v>0</v>
      </c>
      <c r="G33" s="43"/>
      <c r="H33" s="43"/>
      <c r="I33" s="121">
        <v>0.15</v>
      </c>
      <c r="J33" s="120"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20">
        <f>ROUND(SUM(BI80:BI107), 2)</f>
        <v>0</v>
      </c>
      <c r="G34" s="43"/>
      <c r="H34" s="43"/>
      <c r="I34" s="121">
        <v>0</v>
      </c>
      <c r="J34" s="120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08"/>
      <c r="J35" s="43"/>
      <c r="K35" s="46"/>
    </row>
    <row r="36" spans="2:11" s="1" customFormat="1" ht="25.35" customHeight="1">
      <c r="B36" s="42"/>
      <c r="C36" s="122"/>
      <c r="D36" s="123" t="s">
        <v>50</v>
      </c>
      <c r="E36" s="72"/>
      <c r="F36" s="72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29"/>
      <c r="J37" s="58"/>
      <c r="K37" s="59"/>
    </row>
    <row r="41" spans="2:11" s="1" customFormat="1" ht="6.9" customHeight="1">
      <c r="B41" s="60"/>
      <c r="C41" s="61"/>
      <c r="D41" s="61"/>
      <c r="E41" s="61"/>
      <c r="F41" s="61"/>
      <c r="G41" s="61"/>
      <c r="H41" s="61"/>
      <c r="I41" s="130"/>
      <c r="J41" s="61"/>
      <c r="K41" s="131"/>
    </row>
    <row r="42" spans="2:11" s="1" customFormat="1" ht="36.9" customHeight="1">
      <c r="B42" s="42"/>
      <c r="C42" s="31" t="s">
        <v>157</v>
      </c>
      <c r="D42" s="43"/>
      <c r="E42" s="43"/>
      <c r="F42" s="43"/>
      <c r="G42" s="43"/>
      <c r="H42" s="43"/>
      <c r="I42" s="108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08"/>
      <c r="J43" s="43"/>
      <c r="K43" s="46"/>
    </row>
    <row r="44" spans="2:11" s="1" customFormat="1" ht="14.4" customHeight="1">
      <c r="B44" s="42"/>
      <c r="C44" s="38" t="s">
        <v>19</v>
      </c>
      <c r="D44" s="43"/>
      <c r="E44" s="43"/>
      <c r="F44" s="43"/>
      <c r="G44" s="43"/>
      <c r="H44" s="43"/>
      <c r="I44" s="108"/>
      <c r="J44" s="43"/>
      <c r="K44" s="46"/>
    </row>
    <row r="45" spans="2:11" s="1" customFormat="1" ht="20.399999999999999" customHeight="1">
      <c r="B45" s="42"/>
      <c r="C45" s="43"/>
      <c r="D45" s="43"/>
      <c r="E45" s="385" t="str">
        <f>E7</f>
        <v xml:space="preserve"> Památník J.A. Komenského ve Fulneku- živé muzeum II - ZD</v>
      </c>
      <c r="F45" s="386"/>
      <c r="G45" s="386"/>
      <c r="H45" s="386"/>
      <c r="I45" s="108"/>
      <c r="J45" s="43"/>
      <c r="K45" s="46"/>
    </row>
    <row r="46" spans="2:11" s="1" customFormat="1" ht="14.4" customHeight="1">
      <c r="B46" s="42"/>
      <c r="C46" s="38" t="s">
        <v>140</v>
      </c>
      <c r="D46" s="43"/>
      <c r="E46" s="43"/>
      <c r="F46" s="43"/>
      <c r="G46" s="43"/>
      <c r="H46" s="43"/>
      <c r="I46" s="108"/>
      <c r="J46" s="43"/>
      <c r="K46" s="46"/>
    </row>
    <row r="47" spans="2:11" s="1" customFormat="1" ht="22.2" customHeight="1">
      <c r="B47" s="42"/>
      <c r="C47" s="43"/>
      <c r="D47" s="43"/>
      <c r="E47" s="387" t="str">
        <f>E9</f>
        <v>074-04-II - SO 04 Úprava oplocení</v>
      </c>
      <c r="F47" s="388"/>
      <c r="G47" s="388"/>
      <c r="H47" s="388"/>
      <c r="I47" s="108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0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Sborová 80, Fulnek</v>
      </c>
      <c r="G49" s="43"/>
      <c r="H49" s="43"/>
      <c r="I49" s="109" t="s">
        <v>26</v>
      </c>
      <c r="J49" s="110" t="str">
        <f>IF(J12="","",J12)</f>
        <v>5. 4. 2018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08"/>
      <c r="J50" s="43"/>
      <c r="K50" s="46"/>
    </row>
    <row r="51" spans="2:47" s="1" customFormat="1" ht="13.2">
      <c r="B51" s="42"/>
      <c r="C51" s="38" t="s">
        <v>28</v>
      </c>
      <c r="D51" s="43"/>
      <c r="E51" s="43"/>
      <c r="F51" s="36" t="str">
        <f>E15</f>
        <v>MUZEUM NOVOJIČÍNSKA, příspěvková org., N</v>
      </c>
      <c r="G51" s="43"/>
      <c r="H51" s="43"/>
      <c r="I51" s="109" t="s">
        <v>34</v>
      </c>
      <c r="J51" s="36" t="str">
        <f>E21</f>
        <v>TOMEŠ Petr ing., Raisova 5, Ova-Mar. Hory</v>
      </c>
      <c r="K51" s="46"/>
    </row>
    <row r="52" spans="2:47" s="1" customFormat="1" ht="14.4" customHeight="1">
      <c r="B52" s="42"/>
      <c r="C52" s="38" t="s">
        <v>32</v>
      </c>
      <c r="D52" s="43"/>
      <c r="E52" s="43"/>
      <c r="F52" s="36" t="str">
        <f>IF(E18="","",E18)</f>
        <v/>
      </c>
      <c r="G52" s="43"/>
      <c r="H52" s="43"/>
      <c r="I52" s="10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8"/>
      <c r="J53" s="43"/>
      <c r="K53" s="46"/>
    </row>
    <row r="54" spans="2:47" s="1" customFormat="1" ht="29.25" customHeight="1">
      <c r="B54" s="42"/>
      <c r="C54" s="132" t="s">
        <v>158</v>
      </c>
      <c r="D54" s="122"/>
      <c r="E54" s="122"/>
      <c r="F54" s="122"/>
      <c r="G54" s="122"/>
      <c r="H54" s="122"/>
      <c r="I54" s="133"/>
      <c r="J54" s="134" t="s">
        <v>159</v>
      </c>
      <c r="K54" s="135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8"/>
      <c r="J55" s="43"/>
      <c r="K55" s="46"/>
    </row>
    <row r="56" spans="2:47" s="1" customFormat="1" ht="29.25" customHeight="1">
      <c r="B56" s="42"/>
      <c r="C56" s="136" t="s">
        <v>160</v>
      </c>
      <c r="D56" s="43"/>
      <c r="E56" s="43"/>
      <c r="F56" s="43"/>
      <c r="G56" s="43"/>
      <c r="H56" s="43"/>
      <c r="I56" s="108"/>
      <c r="J56" s="118">
        <f>J80</f>
        <v>0</v>
      </c>
      <c r="K56" s="46"/>
      <c r="AU56" s="25" t="s">
        <v>161</v>
      </c>
    </row>
    <row r="57" spans="2:47" s="7" customFormat="1" ht="24.9" customHeight="1">
      <c r="B57" s="137"/>
      <c r="C57" s="138"/>
      <c r="D57" s="139" t="s">
        <v>4734</v>
      </c>
      <c r="E57" s="140"/>
      <c r="F57" s="140"/>
      <c r="G57" s="140"/>
      <c r="H57" s="140"/>
      <c r="I57" s="141"/>
      <c r="J57" s="142">
        <f>J81</f>
        <v>0</v>
      </c>
      <c r="K57" s="143"/>
    </row>
    <row r="58" spans="2:47" s="7" customFormat="1" ht="24.9" customHeight="1">
      <c r="B58" s="137"/>
      <c r="C58" s="138"/>
      <c r="D58" s="139" t="s">
        <v>4738</v>
      </c>
      <c r="E58" s="140"/>
      <c r="F58" s="140"/>
      <c r="G58" s="140"/>
      <c r="H58" s="140"/>
      <c r="I58" s="141"/>
      <c r="J58" s="142">
        <f>J83</f>
        <v>0</v>
      </c>
      <c r="K58" s="143"/>
    </row>
    <row r="59" spans="2:47" s="7" customFormat="1" ht="24.9" customHeight="1">
      <c r="B59" s="137"/>
      <c r="C59" s="138"/>
      <c r="D59" s="139" t="s">
        <v>4741</v>
      </c>
      <c r="E59" s="140"/>
      <c r="F59" s="140"/>
      <c r="G59" s="140"/>
      <c r="H59" s="140"/>
      <c r="I59" s="141"/>
      <c r="J59" s="142">
        <f>J89</f>
        <v>0</v>
      </c>
      <c r="K59" s="143"/>
    </row>
    <row r="60" spans="2:47" s="7" customFormat="1" ht="24.9" customHeight="1">
      <c r="B60" s="137"/>
      <c r="C60" s="138"/>
      <c r="D60" s="139" t="s">
        <v>4742</v>
      </c>
      <c r="E60" s="140"/>
      <c r="F60" s="140"/>
      <c r="G60" s="140"/>
      <c r="H60" s="140"/>
      <c r="I60" s="141"/>
      <c r="J60" s="142">
        <f>J101</f>
        <v>0</v>
      </c>
      <c r="K60" s="143"/>
    </row>
    <row r="61" spans="2:47" s="1" customFormat="1" ht="21.75" customHeight="1">
      <c r="B61" s="42"/>
      <c r="C61" s="43"/>
      <c r="D61" s="43"/>
      <c r="E61" s="43"/>
      <c r="F61" s="43"/>
      <c r="G61" s="43"/>
      <c r="H61" s="43"/>
      <c r="I61" s="108"/>
      <c r="J61" s="43"/>
      <c r="K61" s="46"/>
    </row>
    <row r="62" spans="2:47" s="1" customFormat="1" ht="6.9" customHeight="1">
      <c r="B62" s="57"/>
      <c r="C62" s="58"/>
      <c r="D62" s="58"/>
      <c r="E62" s="58"/>
      <c r="F62" s="58"/>
      <c r="G62" s="58"/>
      <c r="H62" s="58"/>
      <c r="I62" s="129"/>
      <c r="J62" s="58"/>
      <c r="K62" s="59"/>
    </row>
    <row r="66" spans="2:63" s="1" customFormat="1" ht="6.9" customHeight="1">
      <c r="B66" s="60"/>
      <c r="C66" s="61"/>
      <c r="D66" s="61"/>
      <c r="E66" s="61"/>
      <c r="F66" s="61"/>
      <c r="G66" s="61"/>
      <c r="H66" s="61"/>
      <c r="I66" s="130"/>
      <c r="J66" s="61"/>
      <c r="K66" s="61"/>
      <c r="L66" s="42"/>
    </row>
    <row r="67" spans="2:63" s="1" customFormat="1" ht="36.9" customHeight="1">
      <c r="B67" s="42"/>
      <c r="C67" s="62" t="s">
        <v>269</v>
      </c>
      <c r="L67" s="42"/>
    </row>
    <row r="68" spans="2:63" s="1" customFormat="1" ht="6.9" customHeight="1">
      <c r="B68" s="42"/>
      <c r="L68" s="42"/>
    </row>
    <row r="69" spans="2:63" s="1" customFormat="1" ht="14.4" customHeight="1">
      <c r="B69" s="42"/>
      <c r="C69" s="64" t="s">
        <v>19</v>
      </c>
      <c r="L69" s="42"/>
    </row>
    <row r="70" spans="2:63" s="1" customFormat="1" ht="20.399999999999999" customHeight="1">
      <c r="B70" s="42"/>
      <c r="E70" s="381" t="str">
        <f>E7</f>
        <v xml:space="preserve"> Památník J.A. Komenského ve Fulneku- živé muzeum II - ZD</v>
      </c>
      <c r="F70" s="382"/>
      <c r="G70" s="382"/>
      <c r="H70" s="382"/>
      <c r="L70" s="42"/>
    </row>
    <row r="71" spans="2:63" s="1" customFormat="1" ht="14.4" customHeight="1">
      <c r="B71" s="42"/>
      <c r="C71" s="64" t="s">
        <v>140</v>
      </c>
      <c r="L71" s="42"/>
    </row>
    <row r="72" spans="2:63" s="1" customFormat="1" ht="22.2" customHeight="1">
      <c r="B72" s="42"/>
      <c r="E72" s="351" t="str">
        <f>E9</f>
        <v>074-04-II - SO 04 Úprava oplocení</v>
      </c>
      <c r="F72" s="383"/>
      <c r="G72" s="383"/>
      <c r="H72" s="383"/>
      <c r="L72" s="42"/>
    </row>
    <row r="73" spans="2:63" s="1" customFormat="1" ht="6.9" customHeight="1">
      <c r="B73" s="42"/>
      <c r="L73" s="42"/>
    </row>
    <row r="74" spans="2:63" s="1" customFormat="1" ht="18" customHeight="1">
      <c r="B74" s="42"/>
      <c r="C74" s="64" t="s">
        <v>24</v>
      </c>
      <c r="F74" s="151" t="str">
        <f>F12</f>
        <v>Sborová 80, Fulnek</v>
      </c>
      <c r="I74" s="152" t="s">
        <v>26</v>
      </c>
      <c r="J74" s="68" t="str">
        <f>IF(J12="","",J12)</f>
        <v>5. 4. 2018</v>
      </c>
      <c r="L74" s="42"/>
    </row>
    <row r="75" spans="2:63" s="1" customFormat="1" ht="6.9" customHeight="1">
      <c r="B75" s="42"/>
      <c r="L75" s="42"/>
    </row>
    <row r="76" spans="2:63" s="1" customFormat="1" ht="13.2">
      <c r="B76" s="42"/>
      <c r="C76" s="64" t="s">
        <v>28</v>
      </c>
      <c r="F76" s="151" t="str">
        <f>E15</f>
        <v>MUZEUM NOVOJIČÍNSKA, příspěvková org., N</v>
      </c>
      <c r="I76" s="152" t="s">
        <v>34</v>
      </c>
      <c r="J76" s="151" t="str">
        <f>E21</f>
        <v>TOMEŠ Petr ing., Raisova 5, Ova-Mar. Hory</v>
      </c>
      <c r="L76" s="42"/>
    </row>
    <row r="77" spans="2:63" s="1" customFormat="1" ht="14.4" customHeight="1">
      <c r="B77" s="42"/>
      <c r="C77" s="64" t="s">
        <v>32</v>
      </c>
      <c r="F77" s="151" t="str">
        <f>IF(E18="","",E18)</f>
        <v/>
      </c>
      <c r="L77" s="42"/>
    </row>
    <row r="78" spans="2:63" s="1" customFormat="1" ht="10.35" customHeight="1">
      <c r="B78" s="42"/>
      <c r="L78" s="42"/>
    </row>
    <row r="79" spans="2:63" s="9" customFormat="1" ht="29.25" customHeight="1">
      <c r="B79" s="153"/>
      <c r="C79" s="154" t="s">
        <v>270</v>
      </c>
      <c r="D79" s="155" t="s">
        <v>59</v>
      </c>
      <c r="E79" s="155" t="s">
        <v>55</v>
      </c>
      <c r="F79" s="155" t="s">
        <v>271</v>
      </c>
      <c r="G79" s="155" t="s">
        <v>272</v>
      </c>
      <c r="H79" s="155" t="s">
        <v>273</v>
      </c>
      <c r="I79" s="156" t="s">
        <v>274</v>
      </c>
      <c r="J79" s="155" t="s">
        <v>159</v>
      </c>
      <c r="K79" s="157" t="s">
        <v>275</v>
      </c>
      <c r="L79" s="153"/>
      <c r="M79" s="74" t="s">
        <v>276</v>
      </c>
      <c r="N79" s="75" t="s">
        <v>44</v>
      </c>
      <c r="O79" s="75" t="s">
        <v>277</v>
      </c>
      <c r="P79" s="75" t="s">
        <v>278</v>
      </c>
      <c r="Q79" s="75" t="s">
        <v>279</v>
      </c>
      <c r="R79" s="75" t="s">
        <v>280</v>
      </c>
      <c r="S79" s="75" t="s">
        <v>281</v>
      </c>
      <c r="T79" s="76" t="s">
        <v>282</v>
      </c>
    </row>
    <row r="80" spans="2:63" s="1" customFormat="1" ht="29.25" customHeight="1">
      <c r="B80" s="42"/>
      <c r="C80" s="78" t="s">
        <v>160</v>
      </c>
      <c r="J80" s="158">
        <f>BK80</f>
        <v>0</v>
      </c>
      <c r="L80" s="42"/>
      <c r="M80" s="77"/>
      <c r="N80" s="69"/>
      <c r="O80" s="69"/>
      <c r="P80" s="159">
        <f>P81+P83+P89+P101</f>
        <v>0</v>
      </c>
      <c r="Q80" s="69"/>
      <c r="R80" s="159">
        <f>R81+R83+R89+R101</f>
        <v>0</v>
      </c>
      <c r="S80" s="69"/>
      <c r="T80" s="160">
        <f>T81+T83+T89+T101</f>
        <v>0</v>
      </c>
      <c r="AT80" s="25" t="s">
        <v>73</v>
      </c>
      <c r="AU80" s="25" t="s">
        <v>161</v>
      </c>
      <c r="BK80" s="161">
        <f>BK81+BK83+BK89+BK101</f>
        <v>0</v>
      </c>
    </row>
    <row r="81" spans="2:65" s="10" customFormat="1" ht="37.35" customHeight="1">
      <c r="B81" s="162"/>
      <c r="D81" s="173" t="s">
        <v>73</v>
      </c>
      <c r="E81" s="261" t="s">
        <v>84</v>
      </c>
      <c r="F81" s="261" t="s">
        <v>311</v>
      </c>
      <c r="I81" s="165"/>
      <c r="J81" s="262">
        <f>BK81</f>
        <v>0</v>
      </c>
      <c r="L81" s="162"/>
      <c r="M81" s="167"/>
      <c r="N81" s="168"/>
      <c r="O81" s="168"/>
      <c r="P81" s="169">
        <f>P82</f>
        <v>0</v>
      </c>
      <c r="Q81" s="168"/>
      <c r="R81" s="169">
        <f>R82</f>
        <v>0</v>
      </c>
      <c r="S81" s="168"/>
      <c r="T81" s="170">
        <f>T82</f>
        <v>0</v>
      </c>
      <c r="AR81" s="163" t="s">
        <v>82</v>
      </c>
      <c r="AT81" s="171" t="s">
        <v>73</v>
      </c>
      <c r="AU81" s="171" t="s">
        <v>74</v>
      </c>
      <c r="AY81" s="163" t="s">
        <v>285</v>
      </c>
      <c r="BK81" s="172">
        <f>BK82</f>
        <v>0</v>
      </c>
    </row>
    <row r="82" spans="2:65" s="1" customFormat="1" ht="24">
      <c r="B82" s="176"/>
      <c r="C82" s="177" t="s">
        <v>82</v>
      </c>
      <c r="D82" s="177" t="s">
        <v>287</v>
      </c>
      <c r="E82" s="178" t="s">
        <v>4757</v>
      </c>
      <c r="F82" s="179" t="s">
        <v>4832</v>
      </c>
      <c r="G82" s="180" t="s">
        <v>290</v>
      </c>
      <c r="H82" s="181">
        <v>0.216</v>
      </c>
      <c r="I82" s="182"/>
      <c r="J82" s="183">
        <f>ROUND(I82*H82,2)</f>
        <v>0</v>
      </c>
      <c r="K82" s="397" t="s">
        <v>5585</v>
      </c>
      <c r="L82" s="42"/>
      <c r="M82" s="184" t="s">
        <v>5</v>
      </c>
      <c r="N82" s="185" t="s">
        <v>45</v>
      </c>
      <c r="O82" s="43"/>
      <c r="P82" s="186">
        <f>O82*H82</f>
        <v>0</v>
      </c>
      <c r="Q82" s="186">
        <v>0</v>
      </c>
      <c r="R82" s="186">
        <f>Q82*H82</f>
        <v>0</v>
      </c>
      <c r="S82" s="186">
        <v>0</v>
      </c>
      <c r="T82" s="187">
        <f>S82*H82</f>
        <v>0</v>
      </c>
      <c r="AR82" s="25" t="s">
        <v>291</v>
      </c>
      <c r="AT82" s="25" t="s">
        <v>287</v>
      </c>
      <c r="AU82" s="25" t="s">
        <v>82</v>
      </c>
      <c r="AY82" s="25" t="s">
        <v>285</v>
      </c>
      <c r="BE82" s="188">
        <f>IF(N82="základní",J82,0)</f>
        <v>0</v>
      </c>
      <c r="BF82" s="188">
        <f>IF(N82="snížená",J82,0)</f>
        <v>0</v>
      </c>
      <c r="BG82" s="188">
        <f>IF(N82="zákl. přenesená",J82,0)</f>
        <v>0</v>
      </c>
      <c r="BH82" s="188">
        <f>IF(N82="sníž. přenesená",J82,0)</f>
        <v>0</v>
      </c>
      <c r="BI82" s="188">
        <f>IF(N82="nulová",J82,0)</f>
        <v>0</v>
      </c>
      <c r="BJ82" s="25" t="s">
        <v>82</v>
      </c>
      <c r="BK82" s="188">
        <f>ROUND(I82*H82,2)</f>
        <v>0</v>
      </c>
      <c r="BL82" s="25" t="s">
        <v>291</v>
      </c>
      <c r="BM82" s="25" t="s">
        <v>84</v>
      </c>
    </row>
    <row r="83" spans="2:65" s="10" customFormat="1" ht="16.2">
      <c r="B83" s="162"/>
      <c r="D83" s="173" t="s">
        <v>73</v>
      </c>
      <c r="E83" s="261" t="s">
        <v>561</v>
      </c>
      <c r="F83" s="261" t="s">
        <v>562</v>
      </c>
      <c r="I83" s="165"/>
      <c r="J83" s="262">
        <f>BK83</f>
        <v>0</v>
      </c>
      <c r="K83" s="401"/>
      <c r="L83" s="162"/>
      <c r="M83" s="167"/>
      <c r="N83" s="168"/>
      <c r="O83" s="168"/>
      <c r="P83" s="169">
        <f>SUM(P84:P88)</f>
        <v>0</v>
      </c>
      <c r="Q83" s="168"/>
      <c r="R83" s="169">
        <f>SUM(R84:R88)</f>
        <v>0</v>
      </c>
      <c r="S83" s="168"/>
      <c r="T83" s="170">
        <f>SUM(T84:T88)</f>
        <v>0</v>
      </c>
      <c r="AR83" s="163" t="s">
        <v>82</v>
      </c>
      <c r="AT83" s="171" t="s">
        <v>73</v>
      </c>
      <c r="AU83" s="171" t="s">
        <v>74</v>
      </c>
      <c r="AY83" s="163" t="s">
        <v>285</v>
      </c>
      <c r="BK83" s="172">
        <f>SUM(BK84:BK88)</f>
        <v>0</v>
      </c>
    </row>
    <row r="84" spans="2:65" s="1" customFormat="1" ht="24">
      <c r="B84" s="176"/>
      <c r="C84" s="177" t="s">
        <v>84</v>
      </c>
      <c r="D84" s="177" t="s">
        <v>287</v>
      </c>
      <c r="E84" s="178" t="s">
        <v>4833</v>
      </c>
      <c r="F84" s="179" t="s">
        <v>4834</v>
      </c>
      <c r="G84" s="180" t="s">
        <v>290</v>
      </c>
      <c r="H84" s="181">
        <v>0.216</v>
      </c>
      <c r="I84" s="182"/>
      <c r="J84" s="183">
        <f>ROUND(I84*H84,2)</f>
        <v>0</v>
      </c>
      <c r="K84" s="415" t="s">
        <v>5585</v>
      </c>
      <c r="L84" s="42"/>
      <c r="M84" s="184" t="s">
        <v>5</v>
      </c>
      <c r="N84" s="185" t="s">
        <v>45</v>
      </c>
      <c r="O84" s="43"/>
      <c r="P84" s="186">
        <f>O84*H84</f>
        <v>0</v>
      </c>
      <c r="Q84" s="186">
        <v>0</v>
      </c>
      <c r="R84" s="186">
        <f>Q84*H84</f>
        <v>0</v>
      </c>
      <c r="S84" s="186">
        <v>0</v>
      </c>
      <c r="T84" s="187">
        <f>S84*H84</f>
        <v>0</v>
      </c>
      <c r="AR84" s="25" t="s">
        <v>291</v>
      </c>
      <c r="AT84" s="25" t="s">
        <v>287</v>
      </c>
      <c r="AU84" s="25" t="s">
        <v>82</v>
      </c>
      <c r="AY84" s="25" t="s">
        <v>285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25" t="s">
        <v>82</v>
      </c>
      <c r="BK84" s="188">
        <f>ROUND(I84*H84,2)</f>
        <v>0</v>
      </c>
      <c r="BL84" s="25" t="s">
        <v>291</v>
      </c>
      <c r="BM84" s="25" t="s">
        <v>291</v>
      </c>
    </row>
    <row r="85" spans="2:65" s="11" customFormat="1">
      <c r="B85" s="189"/>
      <c r="D85" s="215" t="s">
        <v>292</v>
      </c>
      <c r="E85" s="216" t="s">
        <v>5</v>
      </c>
      <c r="F85" s="217" t="s">
        <v>4835</v>
      </c>
      <c r="H85" s="218">
        <v>0.216</v>
      </c>
      <c r="I85" s="194"/>
      <c r="K85" s="412"/>
      <c r="L85" s="189"/>
      <c r="M85" s="195"/>
      <c r="N85" s="196"/>
      <c r="O85" s="196"/>
      <c r="P85" s="196"/>
      <c r="Q85" s="196"/>
      <c r="R85" s="196"/>
      <c r="S85" s="196"/>
      <c r="T85" s="197"/>
      <c r="AT85" s="191" t="s">
        <v>292</v>
      </c>
      <c r="AU85" s="191" t="s">
        <v>82</v>
      </c>
      <c r="AV85" s="11" t="s">
        <v>84</v>
      </c>
      <c r="AW85" s="11" t="s">
        <v>37</v>
      </c>
      <c r="AX85" s="11" t="s">
        <v>82</v>
      </c>
      <c r="AY85" s="191" t="s">
        <v>285</v>
      </c>
    </row>
    <row r="86" spans="2:65" s="1" customFormat="1" ht="24">
      <c r="B86" s="176"/>
      <c r="C86" s="177" t="s">
        <v>142</v>
      </c>
      <c r="D86" s="177" t="s">
        <v>287</v>
      </c>
      <c r="E86" s="178" t="s">
        <v>4691</v>
      </c>
      <c r="F86" s="179" t="s">
        <v>4692</v>
      </c>
      <c r="G86" s="180" t="s">
        <v>290</v>
      </c>
      <c r="H86" s="181">
        <v>3.51</v>
      </c>
      <c r="I86" s="182"/>
      <c r="J86" s="183">
        <f>ROUND(I86*H86,2)</f>
        <v>0</v>
      </c>
      <c r="K86" s="415" t="s">
        <v>5585</v>
      </c>
      <c r="L86" s="42"/>
      <c r="M86" s="184" t="s">
        <v>5</v>
      </c>
      <c r="N86" s="185" t="s">
        <v>45</v>
      </c>
      <c r="O86" s="43"/>
      <c r="P86" s="186">
        <f>O86*H86</f>
        <v>0</v>
      </c>
      <c r="Q86" s="186">
        <v>0</v>
      </c>
      <c r="R86" s="186">
        <f>Q86*H86</f>
        <v>0</v>
      </c>
      <c r="S86" s="186">
        <v>0</v>
      </c>
      <c r="T86" s="187">
        <f>S86*H86</f>
        <v>0</v>
      </c>
      <c r="AR86" s="25" t="s">
        <v>291</v>
      </c>
      <c r="AT86" s="25" t="s">
        <v>287</v>
      </c>
      <c r="AU86" s="25" t="s">
        <v>82</v>
      </c>
      <c r="AY86" s="25" t="s">
        <v>285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25" t="s">
        <v>82</v>
      </c>
      <c r="BK86" s="188">
        <f>ROUND(I86*H86,2)</f>
        <v>0</v>
      </c>
      <c r="BL86" s="25" t="s">
        <v>291</v>
      </c>
      <c r="BM86" s="25" t="s">
        <v>334</v>
      </c>
    </row>
    <row r="87" spans="2:65" s="11" customFormat="1">
      <c r="B87" s="189"/>
      <c r="D87" s="190" t="s">
        <v>292</v>
      </c>
      <c r="E87" s="191" t="s">
        <v>5</v>
      </c>
      <c r="F87" s="192" t="s">
        <v>4836</v>
      </c>
      <c r="H87" s="193">
        <v>3.51</v>
      </c>
      <c r="I87" s="194"/>
      <c r="K87" s="412"/>
      <c r="L87" s="189"/>
      <c r="M87" s="195"/>
      <c r="N87" s="196"/>
      <c r="O87" s="196"/>
      <c r="P87" s="196"/>
      <c r="Q87" s="196"/>
      <c r="R87" s="196"/>
      <c r="S87" s="196"/>
      <c r="T87" s="197"/>
      <c r="AT87" s="191" t="s">
        <v>292</v>
      </c>
      <c r="AU87" s="191" t="s">
        <v>82</v>
      </c>
      <c r="AV87" s="11" t="s">
        <v>84</v>
      </c>
      <c r="AW87" s="11" t="s">
        <v>37</v>
      </c>
      <c r="AX87" s="11" t="s">
        <v>74</v>
      </c>
      <c r="AY87" s="191" t="s">
        <v>285</v>
      </c>
    </row>
    <row r="88" spans="2:65" s="13" customFormat="1">
      <c r="B88" s="206"/>
      <c r="D88" s="190" t="s">
        <v>292</v>
      </c>
      <c r="E88" s="207" t="s">
        <v>5</v>
      </c>
      <c r="F88" s="208" t="s">
        <v>310</v>
      </c>
      <c r="H88" s="209">
        <v>3.51</v>
      </c>
      <c r="I88" s="210"/>
      <c r="K88" s="413"/>
      <c r="L88" s="206"/>
      <c r="M88" s="211"/>
      <c r="N88" s="212"/>
      <c r="O88" s="212"/>
      <c r="P88" s="212"/>
      <c r="Q88" s="212"/>
      <c r="R88" s="212"/>
      <c r="S88" s="212"/>
      <c r="T88" s="213"/>
      <c r="AT88" s="214" t="s">
        <v>292</v>
      </c>
      <c r="AU88" s="214" t="s">
        <v>82</v>
      </c>
      <c r="AV88" s="13" t="s">
        <v>291</v>
      </c>
      <c r="AW88" s="13" t="s">
        <v>37</v>
      </c>
      <c r="AX88" s="13" t="s">
        <v>82</v>
      </c>
      <c r="AY88" s="214" t="s">
        <v>285</v>
      </c>
    </row>
    <row r="89" spans="2:65" s="10" customFormat="1" ht="16.2">
      <c r="B89" s="162"/>
      <c r="D89" s="173" t="s">
        <v>73</v>
      </c>
      <c r="E89" s="261" t="s">
        <v>3537</v>
      </c>
      <c r="F89" s="261" t="s">
        <v>4273</v>
      </c>
      <c r="I89" s="165"/>
      <c r="J89" s="262">
        <f>BK89</f>
        <v>0</v>
      </c>
      <c r="K89" s="401"/>
      <c r="L89" s="162"/>
      <c r="M89" s="167"/>
      <c r="N89" s="168"/>
      <c r="O89" s="168"/>
      <c r="P89" s="169">
        <f>SUM(P90:P100)</f>
        <v>0</v>
      </c>
      <c r="Q89" s="168"/>
      <c r="R89" s="169">
        <f>SUM(R90:R100)</f>
        <v>0</v>
      </c>
      <c r="S89" s="168"/>
      <c r="T89" s="170">
        <f>SUM(T90:T100)</f>
        <v>0</v>
      </c>
      <c r="AR89" s="163" t="s">
        <v>84</v>
      </c>
      <c r="AT89" s="171" t="s">
        <v>73</v>
      </c>
      <c r="AU89" s="171" t="s">
        <v>74</v>
      </c>
      <c r="AY89" s="163" t="s">
        <v>285</v>
      </c>
      <c r="BK89" s="172">
        <f>SUM(BK90:BK100)</f>
        <v>0</v>
      </c>
    </row>
    <row r="90" spans="2:65" s="1" customFormat="1" ht="48">
      <c r="B90" s="176"/>
      <c r="C90" s="177" t="s">
        <v>291</v>
      </c>
      <c r="D90" s="177" t="s">
        <v>287</v>
      </c>
      <c r="E90" s="178" t="s">
        <v>4019</v>
      </c>
      <c r="F90" s="179" t="s">
        <v>4837</v>
      </c>
      <c r="G90" s="180" t="s">
        <v>328</v>
      </c>
      <c r="H90" s="181">
        <v>10.72</v>
      </c>
      <c r="I90" s="182"/>
      <c r="J90" s="183">
        <f>ROUND(I90*H90,2)</f>
        <v>0</v>
      </c>
      <c r="K90" s="414" t="s">
        <v>5583</v>
      </c>
      <c r="L90" s="42"/>
      <c r="M90" s="184" t="s">
        <v>5</v>
      </c>
      <c r="N90" s="185" t="s">
        <v>45</v>
      </c>
      <c r="O90" s="4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AR90" s="25" t="s">
        <v>337</v>
      </c>
      <c r="AT90" s="25" t="s">
        <v>287</v>
      </c>
      <c r="AU90" s="25" t="s">
        <v>82</v>
      </c>
      <c r="AY90" s="25" t="s">
        <v>285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5" t="s">
        <v>82</v>
      </c>
      <c r="BK90" s="188">
        <f>ROUND(I90*H90,2)</f>
        <v>0</v>
      </c>
      <c r="BL90" s="25" t="s">
        <v>337</v>
      </c>
      <c r="BM90" s="25" t="s">
        <v>314</v>
      </c>
    </row>
    <row r="91" spans="2:65" s="1" customFormat="1">
      <c r="B91" s="176"/>
      <c r="C91" s="177" t="s">
        <v>330</v>
      </c>
      <c r="D91" s="177" t="s">
        <v>287</v>
      </c>
      <c r="E91" s="178" t="s">
        <v>4838</v>
      </c>
      <c r="F91" s="179" t="s">
        <v>4839</v>
      </c>
      <c r="G91" s="180" t="s">
        <v>318</v>
      </c>
      <c r="H91" s="181">
        <v>12.8</v>
      </c>
      <c r="I91" s="182"/>
      <c r="J91" s="183">
        <f>ROUND(I91*H91,2)</f>
        <v>0</v>
      </c>
      <c r="K91" s="415" t="s">
        <v>5584</v>
      </c>
      <c r="L91" s="42"/>
      <c r="M91" s="184" t="s">
        <v>5</v>
      </c>
      <c r="N91" s="185" t="s">
        <v>45</v>
      </c>
      <c r="O91" s="43"/>
      <c r="P91" s="186">
        <f>O91*H91</f>
        <v>0</v>
      </c>
      <c r="Q91" s="186">
        <v>0</v>
      </c>
      <c r="R91" s="186">
        <f>Q91*H91</f>
        <v>0</v>
      </c>
      <c r="S91" s="186">
        <v>0</v>
      </c>
      <c r="T91" s="187">
        <f>S91*H91</f>
        <v>0</v>
      </c>
      <c r="AR91" s="25" t="s">
        <v>337</v>
      </c>
      <c r="AT91" s="25" t="s">
        <v>287</v>
      </c>
      <c r="AU91" s="25" t="s">
        <v>82</v>
      </c>
      <c r="AY91" s="25" t="s">
        <v>285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25" t="s">
        <v>82</v>
      </c>
      <c r="BK91" s="188">
        <f>ROUND(I91*H91,2)</f>
        <v>0</v>
      </c>
      <c r="BL91" s="25" t="s">
        <v>337</v>
      </c>
      <c r="BM91" s="25" t="s">
        <v>319</v>
      </c>
    </row>
    <row r="92" spans="2:65" s="1" customFormat="1" ht="24">
      <c r="B92" s="176"/>
      <c r="C92" s="177" t="s">
        <v>334</v>
      </c>
      <c r="D92" s="177" t="s">
        <v>287</v>
      </c>
      <c r="E92" s="178" t="s">
        <v>4840</v>
      </c>
      <c r="F92" s="179" t="s">
        <v>4841</v>
      </c>
      <c r="G92" s="180" t="s">
        <v>494</v>
      </c>
      <c r="H92" s="181">
        <v>1</v>
      </c>
      <c r="I92" s="182"/>
      <c r="J92" s="183">
        <f>ROUND(I92*H92,2)</f>
        <v>0</v>
      </c>
      <c r="K92" s="415" t="s">
        <v>5584</v>
      </c>
      <c r="L92" s="42"/>
      <c r="M92" s="184" t="s">
        <v>5</v>
      </c>
      <c r="N92" s="185" t="s">
        <v>45</v>
      </c>
      <c r="O92" s="43"/>
      <c r="P92" s="186">
        <f>O92*H92</f>
        <v>0</v>
      </c>
      <c r="Q92" s="186">
        <v>0</v>
      </c>
      <c r="R92" s="186">
        <f>Q92*H92</f>
        <v>0</v>
      </c>
      <c r="S92" s="186">
        <v>0</v>
      </c>
      <c r="T92" s="187">
        <f>S92*H92</f>
        <v>0</v>
      </c>
      <c r="AR92" s="25" t="s">
        <v>337</v>
      </c>
      <c r="AT92" s="25" t="s">
        <v>287</v>
      </c>
      <c r="AU92" s="25" t="s">
        <v>82</v>
      </c>
      <c r="AY92" s="25" t="s">
        <v>285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25" t="s">
        <v>82</v>
      </c>
      <c r="BK92" s="188">
        <f>ROUND(I92*H92,2)</f>
        <v>0</v>
      </c>
      <c r="BL92" s="25" t="s">
        <v>337</v>
      </c>
      <c r="BM92" s="25" t="s">
        <v>329</v>
      </c>
    </row>
    <row r="93" spans="2:65" s="11" customFormat="1">
      <c r="B93" s="189"/>
      <c r="D93" s="215" t="s">
        <v>292</v>
      </c>
      <c r="E93" s="216" t="s">
        <v>5</v>
      </c>
      <c r="F93" s="217" t="s">
        <v>4842</v>
      </c>
      <c r="H93" s="218">
        <v>1</v>
      </c>
      <c r="I93" s="194"/>
      <c r="K93" s="412"/>
      <c r="L93" s="189"/>
      <c r="M93" s="195"/>
      <c r="N93" s="196"/>
      <c r="O93" s="196"/>
      <c r="P93" s="196"/>
      <c r="Q93" s="196"/>
      <c r="R93" s="196"/>
      <c r="S93" s="196"/>
      <c r="T93" s="197"/>
      <c r="AT93" s="191" t="s">
        <v>292</v>
      </c>
      <c r="AU93" s="191" t="s">
        <v>82</v>
      </c>
      <c r="AV93" s="11" t="s">
        <v>84</v>
      </c>
      <c r="AW93" s="11" t="s">
        <v>37</v>
      </c>
      <c r="AX93" s="11" t="s">
        <v>82</v>
      </c>
      <c r="AY93" s="191" t="s">
        <v>285</v>
      </c>
    </row>
    <row r="94" spans="2:65" s="1" customFormat="1" ht="24">
      <c r="B94" s="176"/>
      <c r="C94" s="177" t="s">
        <v>338</v>
      </c>
      <c r="D94" s="177" t="s">
        <v>287</v>
      </c>
      <c r="E94" s="178" t="s">
        <v>4843</v>
      </c>
      <c r="F94" s="179" t="s">
        <v>4844</v>
      </c>
      <c r="G94" s="180" t="s">
        <v>494</v>
      </c>
      <c r="H94" s="181">
        <v>1</v>
      </c>
      <c r="I94" s="182"/>
      <c r="J94" s="183">
        <f>ROUND(I94*H94,2)</f>
        <v>0</v>
      </c>
      <c r="K94" s="415" t="s">
        <v>5584</v>
      </c>
      <c r="L94" s="42"/>
      <c r="M94" s="184" t="s">
        <v>5</v>
      </c>
      <c r="N94" s="185" t="s">
        <v>45</v>
      </c>
      <c r="O94" s="43"/>
      <c r="P94" s="186">
        <f>O94*H94</f>
        <v>0</v>
      </c>
      <c r="Q94" s="186">
        <v>0</v>
      </c>
      <c r="R94" s="186">
        <f>Q94*H94</f>
        <v>0</v>
      </c>
      <c r="S94" s="186">
        <v>0</v>
      </c>
      <c r="T94" s="187">
        <f>S94*H94</f>
        <v>0</v>
      </c>
      <c r="AR94" s="25" t="s">
        <v>337</v>
      </c>
      <c r="AT94" s="25" t="s">
        <v>287</v>
      </c>
      <c r="AU94" s="25" t="s">
        <v>82</v>
      </c>
      <c r="AY94" s="25" t="s">
        <v>285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5" t="s">
        <v>82</v>
      </c>
      <c r="BK94" s="188">
        <f>ROUND(I94*H94,2)</f>
        <v>0</v>
      </c>
      <c r="BL94" s="25" t="s">
        <v>337</v>
      </c>
      <c r="BM94" s="25" t="s">
        <v>333</v>
      </c>
    </row>
    <row r="95" spans="2:65" s="11" customFormat="1">
      <c r="B95" s="189"/>
      <c r="D95" s="215" t="s">
        <v>292</v>
      </c>
      <c r="E95" s="216" t="s">
        <v>5</v>
      </c>
      <c r="F95" s="217" t="s">
        <v>4842</v>
      </c>
      <c r="H95" s="218">
        <v>1</v>
      </c>
      <c r="I95" s="194"/>
      <c r="K95" s="412"/>
      <c r="L95" s="189"/>
      <c r="M95" s="195"/>
      <c r="N95" s="196"/>
      <c r="O95" s="196"/>
      <c r="P95" s="196"/>
      <c r="Q95" s="196"/>
      <c r="R95" s="196"/>
      <c r="S95" s="196"/>
      <c r="T95" s="197"/>
      <c r="AT95" s="191" t="s">
        <v>292</v>
      </c>
      <c r="AU95" s="191" t="s">
        <v>82</v>
      </c>
      <c r="AV95" s="11" t="s">
        <v>84</v>
      </c>
      <c r="AW95" s="11" t="s">
        <v>37</v>
      </c>
      <c r="AX95" s="11" t="s">
        <v>82</v>
      </c>
      <c r="AY95" s="191" t="s">
        <v>285</v>
      </c>
    </row>
    <row r="96" spans="2:65" s="1" customFormat="1" ht="24">
      <c r="B96" s="176"/>
      <c r="C96" s="177" t="s">
        <v>314</v>
      </c>
      <c r="D96" s="177" t="s">
        <v>287</v>
      </c>
      <c r="E96" s="178" t="s">
        <v>4845</v>
      </c>
      <c r="F96" s="179" t="s">
        <v>4846</v>
      </c>
      <c r="G96" s="180" t="s">
        <v>494</v>
      </c>
      <c r="H96" s="181">
        <v>2</v>
      </c>
      <c r="I96" s="182"/>
      <c r="J96" s="183">
        <f>ROUND(I96*H96,2)</f>
        <v>0</v>
      </c>
      <c r="K96" s="415" t="s">
        <v>5584</v>
      </c>
      <c r="L96" s="42"/>
      <c r="M96" s="184" t="s">
        <v>5</v>
      </c>
      <c r="N96" s="185" t="s">
        <v>45</v>
      </c>
      <c r="O96" s="43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AR96" s="25" t="s">
        <v>337</v>
      </c>
      <c r="AT96" s="25" t="s">
        <v>287</v>
      </c>
      <c r="AU96" s="25" t="s">
        <v>82</v>
      </c>
      <c r="AY96" s="25" t="s">
        <v>285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5" t="s">
        <v>82</v>
      </c>
      <c r="BK96" s="188">
        <f>ROUND(I96*H96,2)</f>
        <v>0</v>
      </c>
      <c r="BL96" s="25" t="s">
        <v>337</v>
      </c>
      <c r="BM96" s="25" t="s">
        <v>337</v>
      </c>
    </row>
    <row r="97" spans="2:65" s="1" customFormat="1" ht="24">
      <c r="B97" s="176"/>
      <c r="C97" s="177" t="s">
        <v>348</v>
      </c>
      <c r="D97" s="177" t="s">
        <v>287</v>
      </c>
      <c r="E97" s="178" t="s">
        <v>4847</v>
      </c>
      <c r="F97" s="179" t="s">
        <v>4848</v>
      </c>
      <c r="G97" s="180" t="s">
        <v>494</v>
      </c>
      <c r="H97" s="181">
        <v>2</v>
      </c>
      <c r="I97" s="182"/>
      <c r="J97" s="183">
        <f>ROUND(I97*H97,2)</f>
        <v>0</v>
      </c>
      <c r="K97" s="415" t="s">
        <v>5584</v>
      </c>
      <c r="L97" s="42"/>
      <c r="M97" s="184" t="s">
        <v>5</v>
      </c>
      <c r="N97" s="185" t="s">
        <v>45</v>
      </c>
      <c r="O97" s="43"/>
      <c r="P97" s="186">
        <f>O97*H97</f>
        <v>0</v>
      </c>
      <c r="Q97" s="186">
        <v>0</v>
      </c>
      <c r="R97" s="186">
        <f>Q97*H97</f>
        <v>0</v>
      </c>
      <c r="S97" s="186">
        <v>0</v>
      </c>
      <c r="T97" s="187">
        <f>S97*H97</f>
        <v>0</v>
      </c>
      <c r="AR97" s="25" t="s">
        <v>337</v>
      </c>
      <c r="AT97" s="25" t="s">
        <v>287</v>
      </c>
      <c r="AU97" s="25" t="s">
        <v>82</v>
      </c>
      <c r="AY97" s="25" t="s">
        <v>285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5" t="s">
        <v>82</v>
      </c>
      <c r="BK97" s="188">
        <f>ROUND(I97*H97,2)</f>
        <v>0</v>
      </c>
      <c r="BL97" s="25" t="s">
        <v>337</v>
      </c>
      <c r="BM97" s="25" t="s">
        <v>341</v>
      </c>
    </row>
    <row r="98" spans="2:65" s="1" customFormat="1" ht="24">
      <c r="B98" s="176"/>
      <c r="C98" s="177" t="s">
        <v>319</v>
      </c>
      <c r="D98" s="177" t="s">
        <v>287</v>
      </c>
      <c r="E98" s="178" t="s">
        <v>4849</v>
      </c>
      <c r="F98" s="179" t="s">
        <v>4850</v>
      </c>
      <c r="G98" s="180" t="s">
        <v>494</v>
      </c>
      <c r="H98" s="181">
        <v>1</v>
      </c>
      <c r="I98" s="182"/>
      <c r="J98" s="183">
        <f>ROUND(I98*H98,2)</f>
        <v>0</v>
      </c>
      <c r="K98" s="415" t="s">
        <v>5584</v>
      </c>
      <c r="L98" s="42"/>
      <c r="M98" s="184" t="s">
        <v>5</v>
      </c>
      <c r="N98" s="185" t="s">
        <v>45</v>
      </c>
      <c r="O98" s="43"/>
      <c r="P98" s="186">
        <f>O98*H98</f>
        <v>0</v>
      </c>
      <c r="Q98" s="186">
        <v>0</v>
      </c>
      <c r="R98" s="186">
        <f>Q98*H98</f>
        <v>0</v>
      </c>
      <c r="S98" s="186">
        <v>0</v>
      </c>
      <c r="T98" s="187">
        <f>S98*H98</f>
        <v>0</v>
      </c>
      <c r="AR98" s="25" t="s">
        <v>337</v>
      </c>
      <c r="AT98" s="25" t="s">
        <v>287</v>
      </c>
      <c r="AU98" s="25" t="s">
        <v>82</v>
      </c>
      <c r="AY98" s="25" t="s">
        <v>285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5" t="s">
        <v>82</v>
      </c>
      <c r="BK98" s="188">
        <f>ROUND(I98*H98,2)</f>
        <v>0</v>
      </c>
      <c r="BL98" s="25" t="s">
        <v>337</v>
      </c>
      <c r="BM98" s="25" t="s">
        <v>345</v>
      </c>
    </row>
    <row r="99" spans="2:65" s="1" customFormat="1">
      <c r="B99" s="176"/>
      <c r="C99" s="177" t="s">
        <v>363</v>
      </c>
      <c r="D99" s="177" t="s">
        <v>287</v>
      </c>
      <c r="E99" s="178" t="s">
        <v>4851</v>
      </c>
      <c r="F99" s="179" t="s">
        <v>4852</v>
      </c>
      <c r="G99" s="180" t="s">
        <v>494</v>
      </c>
      <c r="H99" s="181">
        <v>32</v>
      </c>
      <c r="I99" s="182"/>
      <c r="J99" s="183">
        <f>ROUND(I99*H99,2)</f>
        <v>0</v>
      </c>
      <c r="K99" s="415" t="s">
        <v>5584</v>
      </c>
      <c r="L99" s="42"/>
      <c r="M99" s="184" t="s">
        <v>5</v>
      </c>
      <c r="N99" s="185" t="s">
        <v>45</v>
      </c>
      <c r="O99" s="4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AR99" s="25" t="s">
        <v>337</v>
      </c>
      <c r="AT99" s="25" t="s">
        <v>287</v>
      </c>
      <c r="AU99" s="25" t="s">
        <v>82</v>
      </c>
      <c r="AY99" s="25" t="s">
        <v>285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5" t="s">
        <v>82</v>
      </c>
      <c r="BK99" s="188">
        <f>ROUND(I99*H99,2)</f>
        <v>0</v>
      </c>
      <c r="BL99" s="25" t="s">
        <v>337</v>
      </c>
      <c r="BM99" s="25" t="s">
        <v>356</v>
      </c>
    </row>
    <row r="100" spans="2:65" s="1" customFormat="1" ht="36">
      <c r="B100" s="176"/>
      <c r="C100" s="177" t="s">
        <v>329</v>
      </c>
      <c r="D100" s="177" t="s">
        <v>287</v>
      </c>
      <c r="E100" s="178" t="s">
        <v>4853</v>
      </c>
      <c r="F100" s="179" t="s">
        <v>4854</v>
      </c>
      <c r="G100" s="180" t="s">
        <v>674</v>
      </c>
      <c r="H100" s="181">
        <v>4.399</v>
      </c>
      <c r="I100" s="182"/>
      <c r="J100" s="183">
        <f>ROUND(I100*H100,2)</f>
        <v>0</v>
      </c>
      <c r="K100" s="415" t="s">
        <v>5585</v>
      </c>
      <c r="L100" s="42"/>
      <c r="M100" s="184" t="s">
        <v>5</v>
      </c>
      <c r="N100" s="185" t="s">
        <v>45</v>
      </c>
      <c r="O100" s="43"/>
      <c r="P100" s="186">
        <f>O100*H100</f>
        <v>0</v>
      </c>
      <c r="Q100" s="186">
        <v>0</v>
      </c>
      <c r="R100" s="186">
        <f>Q100*H100</f>
        <v>0</v>
      </c>
      <c r="S100" s="186">
        <v>0</v>
      </c>
      <c r="T100" s="187">
        <f>S100*H100</f>
        <v>0</v>
      </c>
      <c r="AR100" s="25" t="s">
        <v>337</v>
      </c>
      <c r="AT100" s="25" t="s">
        <v>287</v>
      </c>
      <c r="AU100" s="25" t="s">
        <v>82</v>
      </c>
      <c r="AY100" s="25" t="s">
        <v>285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5" t="s">
        <v>82</v>
      </c>
      <c r="BK100" s="188">
        <f>ROUND(I100*H100,2)</f>
        <v>0</v>
      </c>
      <c r="BL100" s="25" t="s">
        <v>337</v>
      </c>
      <c r="BM100" s="25" t="s">
        <v>366</v>
      </c>
    </row>
    <row r="101" spans="2:65" s="10" customFormat="1" ht="16.2">
      <c r="B101" s="162"/>
      <c r="D101" s="173" t="s">
        <v>73</v>
      </c>
      <c r="E101" s="261" t="s">
        <v>4699</v>
      </c>
      <c r="F101" s="261" t="s">
        <v>4700</v>
      </c>
      <c r="I101" s="165"/>
      <c r="J101" s="262">
        <f>BK101</f>
        <v>0</v>
      </c>
      <c r="K101" s="401"/>
      <c r="L101" s="162"/>
      <c r="M101" s="167"/>
      <c r="N101" s="168"/>
      <c r="O101" s="168"/>
      <c r="P101" s="169">
        <f>SUM(P102:P107)</f>
        <v>0</v>
      </c>
      <c r="Q101" s="168"/>
      <c r="R101" s="169">
        <f>SUM(R102:R107)</f>
        <v>0</v>
      </c>
      <c r="S101" s="168"/>
      <c r="T101" s="170">
        <f>SUM(T102:T107)</f>
        <v>0</v>
      </c>
      <c r="AR101" s="163" t="s">
        <v>82</v>
      </c>
      <c r="AT101" s="171" t="s">
        <v>73</v>
      </c>
      <c r="AU101" s="171" t="s">
        <v>74</v>
      </c>
      <c r="AY101" s="163" t="s">
        <v>285</v>
      </c>
      <c r="BK101" s="172">
        <f>SUM(BK102:BK107)</f>
        <v>0</v>
      </c>
    </row>
    <row r="102" spans="2:65" s="1" customFormat="1" ht="24">
      <c r="B102" s="176"/>
      <c r="C102" s="177" t="s">
        <v>373</v>
      </c>
      <c r="D102" s="177" t="s">
        <v>287</v>
      </c>
      <c r="E102" s="178" t="s">
        <v>676</v>
      </c>
      <c r="F102" s="179" t="s">
        <v>677</v>
      </c>
      <c r="G102" s="180" t="s">
        <v>674</v>
      </c>
      <c r="H102" s="181">
        <v>6.75</v>
      </c>
      <c r="I102" s="182"/>
      <c r="J102" s="183">
        <f>ROUND(I102*H102,2)</f>
        <v>0</v>
      </c>
      <c r="K102" s="415" t="s">
        <v>5585</v>
      </c>
      <c r="L102" s="42"/>
      <c r="M102" s="184" t="s">
        <v>5</v>
      </c>
      <c r="N102" s="185" t="s">
        <v>45</v>
      </c>
      <c r="O102" s="43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AR102" s="25" t="s">
        <v>291</v>
      </c>
      <c r="AT102" s="25" t="s">
        <v>287</v>
      </c>
      <c r="AU102" s="25" t="s">
        <v>82</v>
      </c>
      <c r="AY102" s="25" t="s">
        <v>285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5" t="s">
        <v>82</v>
      </c>
      <c r="BK102" s="188">
        <f>ROUND(I102*H102,2)</f>
        <v>0</v>
      </c>
      <c r="BL102" s="25" t="s">
        <v>291</v>
      </c>
      <c r="BM102" s="25" t="s">
        <v>376</v>
      </c>
    </row>
    <row r="103" spans="2:65" s="1" customFormat="1" ht="24">
      <c r="B103" s="176"/>
      <c r="C103" s="177" t="s">
        <v>333</v>
      </c>
      <c r="D103" s="177" t="s">
        <v>287</v>
      </c>
      <c r="E103" s="178" t="s">
        <v>680</v>
      </c>
      <c r="F103" s="179" t="s">
        <v>681</v>
      </c>
      <c r="G103" s="180" t="s">
        <v>674</v>
      </c>
      <c r="H103" s="181">
        <v>229.5</v>
      </c>
      <c r="I103" s="182"/>
      <c r="J103" s="183">
        <f>ROUND(I103*H103,2)</f>
        <v>0</v>
      </c>
      <c r="K103" s="415" t="s">
        <v>5585</v>
      </c>
      <c r="L103" s="42"/>
      <c r="M103" s="184" t="s">
        <v>5</v>
      </c>
      <c r="N103" s="185" t="s">
        <v>45</v>
      </c>
      <c r="O103" s="4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AR103" s="25" t="s">
        <v>291</v>
      </c>
      <c r="AT103" s="25" t="s">
        <v>287</v>
      </c>
      <c r="AU103" s="25" t="s">
        <v>82</v>
      </c>
      <c r="AY103" s="25" t="s">
        <v>285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5" t="s">
        <v>82</v>
      </c>
      <c r="BK103" s="188">
        <f>ROUND(I103*H103,2)</f>
        <v>0</v>
      </c>
      <c r="BL103" s="25" t="s">
        <v>291</v>
      </c>
      <c r="BM103" s="25" t="s">
        <v>381</v>
      </c>
    </row>
    <row r="104" spans="2:65" s="11" customFormat="1">
      <c r="B104" s="189"/>
      <c r="D104" s="215" t="s">
        <v>292</v>
      </c>
      <c r="E104" s="216" t="s">
        <v>5</v>
      </c>
      <c r="F104" s="217" t="s">
        <v>4855</v>
      </c>
      <c r="H104" s="218">
        <v>229.5</v>
      </c>
      <c r="I104" s="194"/>
      <c r="K104" s="412"/>
      <c r="L104" s="189"/>
      <c r="M104" s="195"/>
      <c r="N104" s="196"/>
      <c r="O104" s="196"/>
      <c r="P104" s="196"/>
      <c r="Q104" s="196"/>
      <c r="R104" s="196"/>
      <c r="S104" s="196"/>
      <c r="T104" s="197"/>
      <c r="AT104" s="191" t="s">
        <v>292</v>
      </c>
      <c r="AU104" s="191" t="s">
        <v>82</v>
      </c>
      <c r="AV104" s="11" t="s">
        <v>84</v>
      </c>
      <c r="AW104" s="11" t="s">
        <v>37</v>
      </c>
      <c r="AX104" s="11" t="s">
        <v>82</v>
      </c>
      <c r="AY104" s="191" t="s">
        <v>285</v>
      </c>
    </row>
    <row r="105" spans="2:65" s="1" customFormat="1" ht="24">
      <c r="B105" s="176"/>
      <c r="C105" s="177" t="s">
        <v>11</v>
      </c>
      <c r="D105" s="177" t="s">
        <v>287</v>
      </c>
      <c r="E105" s="178" t="s">
        <v>691</v>
      </c>
      <c r="F105" s="179" t="s">
        <v>692</v>
      </c>
      <c r="G105" s="180" t="s">
        <v>674</v>
      </c>
      <c r="H105" s="181">
        <v>6.75</v>
      </c>
      <c r="I105" s="182"/>
      <c r="J105" s="183">
        <f>ROUND(I105*H105,2)</f>
        <v>0</v>
      </c>
      <c r="K105" s="415" t="s">
        <v>5585</v>
      </c>
      <c r="L105" s="42"/>
      <c r="M105" s="184" t="s">
        <v>5</v>
      </c>
      <c r="N105" s="185" t="s">
        <v>45</v>
      </c>
      <c r="O105" s="43"/>
      <c r="P105" s="186">
        <f>O105*H105</f>
        <v>0</v>
      </c>
      <c r="Q105" s="186">
        <v>0</v>
      </c>
      <c r="R105" s="186">
        <f>Q105*H105</f>
        <v>0</v>
      </c>
      <c r="S105" s="186">
        <v>0</v>
      </c>
      <c r="T105" s="187">
        <f>S105*H105</f>
        <v>0</v>
      </c>
      <c r="AR105" s="25" t="s">
        <v>291</v>
      </c>
      <c r="AT105" s="25" t="s">
        <v>287</v>
      </c>
      <c r="AU105" s="25" t="s">
        <v>82</v>
      </c>
      <c r="AY105" s="25" t="s">
        <v>285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5" t="s">
        <v>82</v>
      </c>
      <c r="BK105" s="188">
        <f>ROUND(I105*H105,2)</f>
        <v>0</v>
      </c>
      <c r="BL105" s="25" t="s">
        <v>291</v>
      </c>
      <c r="BM105" s="25" t="s">
        <v>153</v>
      </c>
    </row>
    <row r="106" spans="2:65" s="1" customFormat="1" ht="24">
      <c r="B106" s="176"/>
      <c r="C106" s="177" t="s">
        <v>337</v>
      </c>
      <c r="D106" s="177" t="s">
        <v>287</v>
      </c>
      <c r="E106" s="178" t="s">
        <v>688</v>
      </c>
      <c r="F106" s="179" t="s">
        <v>689</v>
      </c>
      <c r="G106" s="180" t="s">
        <v>674</v>
      </c>
      <c r="H106" s="181">
        <v>6.75</v>
      </c>
      <c r="I106" s="182"/>
      <c r="J106" s="183">
        <f>ROUND(I106*H106,2)</f>
        <v>0</v>
      </c>
      <c r="K106" s="415" t="s">
        <v>5585</v>
      </c>
      <c r="L106" s="42"/>
      <c r="M106" s="184" t="s">
        <v>5</v>
      </c>
      <c r="N106" s="185" t="s">
        <v>45</v>
      </c>
      <c r="O106" s="4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AR106" s="25" t="s">
        <v>291</v>
      </c>
      <c r="AT106" s="25" t="s">
        <v>287</v>
      </c>
      <c r="AU106" s="25" t="s">
        <v>82</v>
      </c>
      <c r="AY106" s="25" t="s">
        <v>285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5" t="s">
        <v>82</v>
      </c>
      <c r="BK106" s="188">
        <f>ROUND(I106*H106,2)</f>
        <v>0</v>
      </c>
      <c r="BL106" s="25" t="s">
        <v>291</v>
      </c>
      <c r="BM106" s="25" t="s">
        <v>401</v>
      </c>
    </row>
    <row r="107" spans="2:65" s="1" customFormat="1" ht="24">
      <c r="B107" s="176"/>
      <c r="C107" s="177" t="s">
        <v>390</v>
      </c>
      <c r="D107" s="177" t="s">
        <v>287</v>
      </c>
      <c r="E107" s="178" t="s">
        <v>4685</v>
      </c>
      <c r="F107" s="179" t="s">
        <v>685</v>
      </c>
      <c r="G107" s="180" t="s">
        <v>674</v>
      </c>
      <c r="H107" s="181">
        <v>6.75</v>
      </c>
      <c r="I107" s="182"/>
      <c r="J107" s="183">
        <f>ROUND(I107*H107,2)</f>
        <v>0</v>
      </c>
      <c r="K107" s="415" t="s">
        <v>5585</v>
      </c>
      <c r="L107" s="42"/>
      <c r="M107" s="184" t="s">
        <v>5</v>
      </c>
      <c r="N107" s="257" t="s">
        <v>45</v>
      </c>
      <c r="O107" s="258"/>
      <c r="P107" s="259">
        <f>O107*H107</f>
        <v>0</v>
      </c>
      <c r="Q107" s="259">
        <v>0</v>
      </c>
      <c r="R107" s="259">
        <f>Q107*H107</f>
        <v>0</v>
      </c>
      <c r="S107" s="259">
        <v>0</v>
      </c>
      <c r="T107" s="260">
        <f>S107*H107</f>
        <v>0</v>
      </c>
      <c r="AR107" s="25" t="s">
        <v>291</v>
      </c>
      <c r="AT107" s="25" t="s">
        <v>287</v>
      </c>
      <c r="AU107" s="25" t="s">
        <v>82</v>
      </c>
      <c r="AY107" s="25" t="s">
        <v>285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5" t="s">
        <v>82</v>
      </c>
      <c r="BK107" s="188">
        <f>ROUND(I107*H107,2)</f>
        <v>0</v>
      </c>
      <c r="BL107" s="25" t="s">
        <v>291</v>
      </c>
      <c r="BM107" s="25" t="s">
        <v>405</v>
      </c>
    </row>
    <row r="108" spans="2:65" s="1" customFormat="1" ht="6.9" customHeight="1">
      <c r="B108" s="57"/>
      <c r="C108" s="58"/>
      <c r="D108" s="58"/>
      <c r="E108" s="58"/>
      <c r="F108" s="58"/>
      <c r="G108" s="58"/>
      <c r="H108" s="58"/>
      <c r="I108" s="129"/>
      <c r="J108" s="58"/>
      <c r="K108" s="58"/>
      <c r="L108" s="42"/>
    </row>
  </sheetData>
  <autoFilter ref="C79:K107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showGridLines="0" workbookViewId="0">
      <pane ySplit="1" topLeftCell="A82" activePane="bottomLeft" state="frozen"/>
      <selection pane="bottomLeft" activeCell="V91" sqref="V91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0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1"/>
      <c r="C1" s="101"/>
      <c r="D1" s="102" t="s">
        <v>1</v>
      </c>
      <c r="E1" s="101"/>
      <c r="F1" s="103" t="s">
        <v>122</v>
      </c>
      <c r="G1" s="384" t="s">
        <v>123</v>
      </c>
      <c r="H1" s="384"/>
      <c r="I1" s="104"/>
      <c r="J1" s="103" t="s">
        <v>124</v>
      </c>
      <c r="K1" s="102" t="s">
        <v>125</v>
      </c>
      <c r="L1" s="103" t="s">
        <v>126</v>
      </c>
      <c r="M1" s="103"/>
      <c r="N1" s="103"/>
      <c r="O1" s="103"/>
      <c r="P1" s="103"/>
      <c r="Q1" s="103"/>
      <c r="R1" s="103"/>
      <c r="S1" s="103"/>
      <c r="T1" s="10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44" t="s">
        <v>8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5" t="s">
        <v>97</v>
      </c>
    </row>
    <row r="3" spans="1:70" ht="6.9" customHeight="1">
      <c r="B3" s="26"/>
      <c r="C3" s="27"/>
      <c r="D3" s="27"/>
      <c r="E3" s="27"/>
      <c r="F3" s="27"/>
      <c r="G3" s="27"/>
      <c r="H3" s="27"/>
      <c r="I3" s="106"/>
      <c r="J3" s="27"/>
      <c r="K3" s="28"/>
      <c r="AT3" s="25" t="s">
        <v>84</v>
      </c>
    </row>
    <row r="4" spans="1:70" ht="36.9" customHeight="1">
      <c r="B4" s="29"/>
      <c r="C4" s="30"/>
      <c r="D4" s="31" t="s">
        <v>131</v>
      </c>
      <c r="E4" s="30"/>
      <c r="F4" s="30"/>
      <c r="G4" s="30"/>
      <c r="H4" s="30"/>
      <c r="I4" s="107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07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07"/>
      <c r="J6" s="30"/>
      <c r="K6" s="32"/>
    </row>
    <row r="7" spans="1:70" ht="20.399999999999999" customHeight="1">
      <c r="B7" s="29"/>
      <c r="C7" s="30"/>
      <c r="D7" s="30"/>
      <c r="E7" s="385" t="str">
        <f>'Rekapitulace stavby'!K6</f>
        <v xml:space="preserve"> Památník J.A. Komenského ve Fulneku- živé muzeum II - ZD</v>
      </c>
      <c r="F7" s="386"/>
      <c r="G7" s="386"/>
      <c r="H7" s="386"/>
      <c r="I7" s="107"/>
      <c r="J7" s="30"/>
      <c r="K7" s="32"/>
    </row>
    <row r="8" spans="1:70" s="1" customFormat="1" ht="13.2">
      <c r="B8" s="42"/>
      <c r="C8" s="43"/>
      <c r="D8" s="38" t="s">
        <v>140</v>
      </c>
      <c r="E8" s="43"/>
      <c r="F8" s="43"/>
      <c r="G8" s="43"/>
      <c r="H8" s="43"/>
      <c r="I8" s="108"/>
      <c r="J8" s="43"/>
      <c r="K8" s="46"/>
    </row>
    <row r="9" spans="1:70" s="1" customFormat="1" ht="36.9" customHeight="1">
      <c r="B9" s="42"/>
      <c r="C9" s="43"/>
      <c r="D9" s="43"/>
      <c r="E9" s="387" t="s">
        <v>4856</v>
      </c>
      <c r="F9" s="388"/>
      <c r="G9" s="388"/>
      <c r="H9" s="388"/>
      <c r="I9" s="10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08"/>
      <c r="J10" s="43"/>
      <c r="K10" s="46"/>
    </row>
    <row r="11" spans="1:70" s="1" customFormat="1" ht="14.4" customHeight="1">
      <c r="B11" s="42"/>
      <c r="C11" s="43"/>
      <c r="D11" s="38" t="s">
        <v>21</v>
      </c>
      <c r="E11" s="43"/>
      <c r="F11" s="36" t="s">
        <v>98</v>
      </c>
      <c r="G11" s="43"/>
      <c r="H11" s="43"/>
      <c r="I11" s="109" t="s">
        <v>23</v>
      </c>
      <c r="J11" s="36" t="s">
        <v>5</v>
      </c>
      <c r="K11" s="46"/>
    </row>
    <row r="12" spans="1:70" s="1" customFormat="1" ht="14.4" customHeight="1">
      <c r="B12" s="42"/>
      <c r="C12" s="43"/>
      <c r="D12" s="38" t="s">
        <v>24</v>
      </c>
      <c r="E12" s="43"/>
      <c r="F12" s="36" t="s">
        <v>150</v>
      </c>
      <c r="G12" s="43"/>
      <c r="H12" s="43"/>
      <c r="I12" s="109" t="s">
        <v>26</v>
      </c>
      <c r="J12" s="110" t="str">
        <f>'Rekapitulace stavby'!AN8</f>
        <v>5. 4. 2018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08"/>
      <c r="J13" s="43"/>
      <c r="K13" s="46"/>
    </row>
    <row r="14" spans="1:70" s="1" customFormat="1" ht="14.4" customHeight="1">
      <c r="B14" s="42"/>
      <c r="C14" s="43"/>
      <c r="D14" s="38" t="s">
        <v>28</v>
      </c>
      <c r="E14" s="43"/>
      <c r="F14" s="43"/>
      <c r="G14" s="43"/>
      <c r="H14" s="43"/>
      <c r="I14" s="109" t="s">
        <v>29</v>
      </c>
      <c r="J14" s="36" t="s">
        <v>5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09" t="s">
        <v>31</v>
      </c>
      <c r="J15" s="36" t="s">
        <v>5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08"/>
      <c r="J16" s="43"/>
      <c r="K16" s="46"/>
    </row>
    <row r="17" spans="2:11" s="1" customFormat="1" ht="14.4" customHeight="1">
      <c r="B17" s="42"/>
      <c r="C17" s="43"/>
      <c r="D17" s="38" t="s">
        <v>32</v>
      </c>
      <c r="E17" s="43"/>
      <c r="F17" s="43"/>
      <c r="G17" s="43"/>
      <c r="H17" s="43"/>
      <c r="I17" s="10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0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08"/>
      <c r="J19" s="43"/>
      <c r="K19" s="46"/>
    </row>
    <row r="20" spans="2:11" s="1" customFormat="1" ht="14.4" customHeight="1">
      <c r="B20" s="42"/>
      <c r="C20" s="43"/>
      <c r="D20" s="38" t="s">
        <v>34</v>
      </c>
      <c r="E20" s="43"/>
      <c r="F20" s="43"/>
      <c r="G20" s="43"/>
      <c r="H20" s="43"/>
      <c r="I20" s="109" t="s">
        <v>29</v>
      </c>
      <c r="J20" s="36" t="s">
        <v>4857</v>
      </c>
      <c r="K20" s="46"/>
    </row>
    <row r="21" spans="2:11" s="1" customFormat="1" ht="18" customHeight="1">
      <c r="B21" s="42"/>
      <c r="C21" s="43"/>
      <c r="D21" s="43"/>
      <c r="E21" s="36" t="s">
        <v>4858</v>
      </c>
      <c r="F21" s="43"/>
      <c r="G21" s="43"/>
      <c r="H21" s="43"/>
      <c r="I21" s="109" t="s">
        <v>31</v>
      </c>
      <c r="J21" s="36" t="s">
        <v>5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08"/>
      <c r="J22" s="43"/>
      <c r="K22" s="46"/>
    </row>
    <row r="23" spans="2:11" s="1" customFormat="1" ht="14.4" customHeight="1">
      <c r="B23" s="42"/>
      <c r="C23" s="43"/>
      <c r="D23" s="38" t="s">
        <v>38</v>
      </c>
      <c r="E23" s="43"/>
      <c r="F23" s="43"/>
      <c r="G23" s="43"/>
      <c r="H23" s="43"/>
      <c r="I23" s="108"/>
      <c r="J23" s="43"/>
      <c r="K23" s="46"/>
    </row>
    <row r="24" spans="2:11" s="6" customFormat="1" ht="20.399999999999999" customHeight="1">
      <c r="B24" s="111"/>
      <c r="C24" s="112"/>
      <c r="D24" s="112"/>
      <c r="E24" s="377" t="s">
        <v>4859</v>
      </c>
      <c r="F24" s="377"/>
      <c r="G24" s="377"/>
      <c r="H24" s="377"/>
      <c r="I24" s="113"/>
      <c r="J24" s="112"/>
      <c r="K24" s="114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08"/>
      <c r="J25" s="43"/>
      <c r="K25" s="46"/>
    </row>
    <row r="26" spans="2:11" s="1" customFormat="1" ht="6.9" customHeight="1">
      <c r="B26" s="42"/>
      <c r="C26" s="43"/>
      <c r="D26" s="69"/>
      <c r="E26" s="69"/>
      <c r="F26" s="69"/>
      <c r="G26" s="69"/>
      <c r="H26" s="69"/>
      <c r="I26" s="115"/>
      <c r="J26" s="69"/>
      <c r="K26" s="116"/>
    </row>
    <row r="27" spans="2:11" s="1" customFormat="1" ht="25.35" customHeight="1">
      <c r="B27" s="42"/>
      <c r="C27" s="43"/>
      <c r="D27" s="117" t="s">
        <v>40</v>
      </c>
      <c r="E27" s="43"/>
      <c r="F27" s="43"/>
      <c r="G27" s="43"/>
      <c r="H27" s="43"/>
      <c r="I27" s="108"/>
      <c r="J27" s="118">
        <f>ROUND(J82,2)</f>
        <v>0</v>
      </c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15"/>
      <c r="J28" s="69"/>
      <c r="K28" s="116"/>
    </row>
    <row r="29" spans="2:11" s="1" customFormat="1" ht="14.4" customHeight="1">
      <c r="B29" s="42"/>
      <c r="C29" s="43"/>
      <c r="D29" s="43"/>
      <c r="E29" s="43"/>
      <c r="F29" s="47" t="s">
        <v>42</v>
      </c>
      <c r="G29" s="43"/>
      <c r="H29" s="43"/>
      <c r="I29" s="119" t="s">
        <v>41</v>
      </c>
      <c r="J29" s="47" t="s">
        <v>43</v>
      </c>
      <c r="K29" s="46"/>
    </row>
    <row r="30" spans="2:11" s="1" customFormat="1" ht="14.4" customHeight="1">
      <c r="B30" s="42"/>
      <c r="C30" s="43"/>
      <c r="D30" s="50" t="s">
        <v>44</v>
      </c>
      <c r="E30" s="50" t="s">
        <v>45</v>
      </c>
      <c r="F30" s="120">
        <f>ROUND(SUM(BE82:BE106), 2)</f>
        <v>0</v>
      </c>
      <c r="G30" s="43"/>
      <c r="H30" s="43"/>
      <c r="I30" s="121">
        <v>0.21</v>
      </c>
      <c r="J30" s="120">
        <f>ROUND(ROUND((SUM(BE82:BE106)),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46</v>
      </c>
      <c r="F31" s="120">
        <f>ROUND(SUM(BF82:BF106), 2)</f>
        <v>0</v>
      </c>
      <c r="G31" s="43"/>
      <c r="H31" s="43"/>
      <c r="I31" s="121">
        <v>0.15</v>
      </c>
      <c r="J31" s="120">
        <f>ROUND(ROUND((SUM(BF82:BF106)),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47</v>
      </c>
      <c r="F32" s="120">
        <f>ROUND(SUM(BG82:BG106), 2)</f>
        <v>0</v>
      </c>
      <c r="G32" s="43"/>
      <c r="H32" s="43"/>
      <c r="I32" s="121">
        <v>0.21</v>
      </c>
      <c r="J32" s="120">
        <v>0</v>
      </c>
      <c r="K32" s="46"/>
    </row>
    <row r="33" spans="2:11" s="1" customFormat="1" ht="14.4" hidden="1" customHeight="1">
      <c r="B33" s="42"/>
      <c r="C33" s="43"/>
      <c r="D33" s="43"/>
      <c r="E33" s="50" t="s">
        <v>48</v>
      </c>
      <c r="F33" s="120">
        <f>ROUND(SUM(BH82:BH106), 2)</f>
        <v>0</v>
      </c>
      <c r="G33" s="43"/>
      <c r="H33" s="43"/>
      <c r="I33" s="121">
        <v>0.15</v>
      </c>
      <c r="J33" s="120"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20">
        <f>ROUND(SUM(BI82:BI106), 2)</f>
        <v>0</v>
      </c>
      <c r="G34" s="43"/>
      <c r="H34" s="43"/>
      <c r="I34" s="121">
        <v>0</v>
      </c>
      <c r="J34" s="120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08"/>
      <c r="J35" s="43"/>
      <c r="K35" s="46"/>
    </row>
    <row r="36" spans="2:11" s="1" customFormat="1" ht="25.35" customHeight="1">
      <c r="B36" s="42"/>
      <c r="C36" s="122"/>
      <c r="D36" s="123" t="s">
        <v>50</v>
      </c>
      <c r="E36" s="72"/>
      <c r="F36" s="72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29"/>
      <c r="J37" s="58"/>
      <c r="K37" s="59"/>
    </row>
    <row r="41" spans="2:11" s="1" customFormat="1" ht="6.9" customHeight="1">
      <c r="B41" s="60"/>
      <c r="C41" s="61"/>
      <c r="D41" s="61"/>
      <c r="E41" s="61"/>
      <c r="F41" s="61"/>
      <c r="G41" s="61"/>
      <c r="H41" s="61"/>
      <c r="I41" s="130"/>
      <c r="J41" s="61"/>
      <c r="K41" s="131"/>
    </row>
    <row r="42" spans="2:11" s="1" customFormat="1" ht="36.9" customHeight="1">
      <c r="B42" s="42"/>
      <c r="C42" s="31" t="s">
        <v>157</v>
      </c>
      <c r="D42" s="43"/>
      <c r="E42" s="43"/>
      <c r="F42" s="43"/>
      <c r="G42" s="43"/>
      <c r="H42" s="43"/>
      <c r="I42" s="108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08"/>
      <c r="J43" s="43"/>
      <c r="K43" s="46"/>
    </row>
    <row r="44" spans="2:11" s="1" customFormat="1" ht="14.4" customHeight="1">
      <c r="B44" s="42"/>
      <c r="C44" s="38" t="s">
        <v>19</v>
      </c>
      <c r="D44" s="43"/>
      <c r="E44" s="43"/>
      <c r="F44" s="43"/>
      <c r="G44" s="43"/>
      <c r="H44" s="43"/>
      <c r="I44" s="108"/>
      <c r="J44" s="43"/>
      <c r="K44" s="46"/>
    </row>
    <row r="45" spans="2:11" s="1" customFormat="1" ht="20.399999999999999" customHeight="1">
      <c r="B45" s="42"/>
      <c r="C45" s="43"/>
      <c r="D45" s="43"/>
      <c r="E45" s="385" t="str">
        <f>E7</f>
        <v xml:space="preserve"> Památník J.A. Komenského ve Fulneku- živé muzeum II - ZD</v>
      </c>
      <c r="F45" s="386"/>
      <c r="G45" s="386"/>
      <c r="H45" s="386"/>
      <c r="I45" s="108"/>
      <c r="J45" s="43"/>
      <c r="K45" s="46"/>
    </row>
    <row r="46" spans="2:11" s="1" customFormat="1" ht="14.4" customHeight="1">
      <c r="B46" s="42"/>
      <c r="C46" s="38" t="s">
        <v>140</v>
      </c>
      <c r="D46" s="43"/>
      <c r="E46" s="43"/>
      <c r="F46" s="43"/>
      <c r="G46" s="43"/>
      <c r="H46" s="43"/>
      <c r="I46" s="108"/>
      <c r="J46" s="43"/>
      <c r="K46" s="46"/>
    </row>
    <row r="47" spans="2:11" s="1" customFormat="1" ht="22.2" customHeight="1">
      <c r="B47" s="42"/>
      <c r="C47" s="43"/>
      <c r="D47" s="43"/>
      <c r="E47" s="387" t="str">
        <f>E9</f>
        <v>074-05-II - SO 05 Přípojka deštové kanalizace</v>
      </c>
      <c r="F47" s="388"/>
      <c r="G47" s="388"/>
      <c r="H47" s="388"/>
      <c r="I47" s="108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0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Sborová 80, Fulnek</v>
      </c>
      <c r="G49" s="43"/>
      <c r="H49" s="43"/>
      <c r="I49" s="109" t="s">
        <v>26</v>
      </c>
      <c r="J49" s="110" t="str">
        <f>IF(J12="","",J12)</f>
        <v>5. 4. 2018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08"/>
      <c r="J50" s="43"/>
      <c r="K50" s="46"/>
    </row>
    <row r="51" spans="2:47" s="1" customFormat="1" ht="13.2">
      <c r="B51" s="42"/>
      <c r="C51" s="38" t="s">
        <v>28</v>
      </c>
      <c r="D51" s="43"/>
      <c r="E51" s="43"/>
      <c r="F51" s="36" t="str">
        <f>E15</f>
        <v>MUZEUM NOVOJIČÍNSKA, příspěvková org., N</v>
      </c>
      <c r="G51" s="43"/>
      <c r="H51" s="43"/>
      <c r="I51" s="109" t="s">
        <v>34</v>
      </c>
      <c r="J51" s="36" t="str">
        <f>E21</f>
        <v>Haráková Simona, Venkovská 666, 742 42, Šenov u NJ</v>
      </c>
      <c r="K51" s="46"/>
    </row>
    <row r="52" spans="2:47" s="1" customFormat="1" ht="14.4" customHeight="1">
      <c r="B52" s="42"/>
      <c r="C52" s="38" t="s">
        <v>32</v>
      </c>
      <c r="D52" s="43"/>
      <c r="E52" s="43"/>
      <c r="F52" s="36" t="str">
        <f>IF(E18="","",E18)</f>
        <v/>
      </c>
      <c r="G52" s="43"/>
      <c r="H52" s="43"/>
      <c r="I52" s="10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8"/>
      <c r="J53" s="43"/>
      <c r="K53" s="46"/>
    </row>
    <row r="54" spans="2:47" s="1" customFormat="1" ht="29.25" customHeight="1">
      <c r="B54" s="42"/>
      <c r="C54" s="132" t="s">
        <v>158</v>
      </c>
      <c r="D54" s="122"/>
      <c r="E54" s="122"/>
      <c r="F54" s="122"/>
      <c r="G54" s="122"/>
      <c r="H54" s="122"/>
      <c r="I54" s="133"/>
      <c r="J54" s="134" t="s">
        <v>159</v>
      </c>
      <c r="K54" s="135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8"/>
      <c r="J55" s="43"/>
      <c r="K55" s="46"/>
    </row>
    <row r="56" spans="2:47" s="1" customFormat="1" ht="29.25" customHeight="1">
      <c r="B56" s="42"/>
      <c r="C56" s="136" t="s">
        <v>160</v>
      </c>
      <c r="D56" s="43"/>
      <c r="E56" s="43"/>
      <c r="F56" s="43"/>
      <c r="G56" s="43"/>
      <c r="H56" s="43"/>
      <c r="I56" s="108"/>
      <c r="J56" s="118">
        <f>J82</f>
        <v>0</v>
      </c>
      <c r="K56" s="46"/>
      <c r="AU56" s="25" t="s">
        <v>161</v>
      </c>
    </row>
    <row r="57" spans="2:47" s="7" customFormat="1" ht="24.9" customHeight="1">
      <c r="B57" s="137"/>
      <c r="C57" s="138"/>
      <c r="D57" s="139" t="s">
        <v>162</v>
      </c>
      <c r="E57" s="140"/>
      <c r="F57" s="140"/>
      <c r="G57" s="140"/>
      <c r="H57" s="140"/>
      <c r="I57" s="141"/>
      <c r="J57" s="142">
        <f>J83</f>
        <v>0</v>
      </c>
      <c r="K57" s="143"/>
    </row>
    <row r="58" spans="2:47" s="8" customFormat="1" ht="19.95" customHeight="1">
      <c r="B58" s="144"/>
      <c r="C58" s="145"/>
      <c r="D58" s="146" t="s">
        <v>163</v>
      </c>
      <c r="E58" s="147"/>
      <c r="F58" s="147"/>
      <c r="G58" s="147"/>
      <c r="H58" s="147"/>
      <c r="I58" s="148"/>
      <c r="J58" s="149">
        <f>J84</f>
        <v>0</v>
      </c>
      <c r="K58" s="150"/>
    </row>
    <row r="59" spans="2:47" s="8" customFormat="1" ht="19.95" customHeight="1">
      <c r="B59" s="144"/>
      <c r="C59" s="145"/>
      <c r="D59" s="146" t="s">
        <v>4860</v>
      </c>
      <c r="E59" s="147"/>
      <c r="F59" s="147"/>
      <c r="G59" s="147"/>
      <c r="H59" s="147"/>
      <c r="I59" s="148"/>
      <c r="J59" s="149">
        <f>J88</f>
        <v>0</v>
      </c>
      <c r="K59" s="150"/>
    </row>
    <row r="60" spans="2:47" s="8" customFormat="1" ht="19.95" customHeight="1">
      <c r="B60" s="144"/>
      <c r="C60" s="145"/>
      <c r="D60" s="146" t="s">
        <v>4861</v>
      </c>
      <c r="E60" s="147"/>
      <c r="F60" s="147"/>
      <c r="G60" s="147"/>
      <c r="H60" s="147"/>
      <c r="I60" s="148"/>
      <c r="J60" s="149">
        <f>J94</f>
        <v>0</v>
      </c>
      <c r="K60" s="150"/>
    </row>
    <row r="61" spans="2:47" s="8" customFormat="1" ht="19.95" customHeight="1">
      <c r="B61" s="144"/>
      <c r="C61" s="145"/>
      <c r="D61" s="146" t="s">
        <v>266</v>
      </c>
      <c r="E61" s="147"/>
      <c r="F61" s="147"/>
      <c r="G61" s="147"/>
      <c r="H61" s="147"/>
      <c r="I61" s="148"/>
      <c r="J61" s="149">
        <f>J99</f>
        <v>0</v>
      </c>
      <c r="K61" s="150"/>
    </row>
    <row r="62" spans="2:47" s="8" customFormat="1" ht="19.95" customHeight="1">
      <c r="B62" s="144"/>
      <c r="C62" s="145"/>
      <c r="D62" s="146" t="s">
        <v>4862</v>
      </c>
      <c r="E62" s="147"/>
      <c r="F62" s="147"/>
      <c r="G62" s="147"/>
      <c r="H62" s="147"/>
      <c r="I62" s="148"/>
      <c r="J62" s="149">
        <f>J105</f>
        <v>0</v>
      </c>
      <c r="K62" s="150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08"/>
      <c r="J63" s="43"/>
      <c r="K63" s="46"/>
    </row>
    <row r="64" spans="2:47" s="1" customFormat="1" ht="6.9" customHeight="1">
      <c r="B64" s="57"/>
      <c r="C64" s="58"/>
      <c r="D64" s="58"/>
      <c r="E64" s="58"/>
      <c r="F64" s="58"/>
      <c r="G64" s="58"/>
      <c r="H64" s="58"/>
      <c r="I64" s="129"/>
      <c r="J64" s="58"/>
      <c r="K64" s="59"/>
    </row>
    <row r="68" spans="2:12" s="1" customFormat="1" ht="6.9" customHeight="1">
      <c r="B68" s="60"/>
      <c r="C68" s="61"/>
      <c r="D68" s="61"/>
      <c r="E68" s="61"/>
      <c r="F68" s="61"/>
      <c r="G68" s="61"/>
      <c r="H68" s="61"/>
      <c r="I68" s="130"/>
      <c r="J68" s="61"/>
      <c r="K68" s="61"/>
      <c r="L68" s="42"/>
    </row>
    <row r="69" spans="2:12" s="1" customFormat="1" ht="36.9" customHeight="1">
      <c r="B69" s="42"/>
      <c r="C69" s="62" t="s">
        <v>269</v>
      </c>
      <c r="L69" s="42"/>
    </row>
    <row r="70" spans="2:12" s="1" customFormat="1" ht="6.9" customHeight="1">
      <c r="B70" s="42"/>
      <c r="L70" s="42"/>
    </row>
    <row r="71" spans="2:12" s="1" customFormat="1" ht="14.4" customHeight="1">
      <c r="B71" s="42"/>
      <c r="C71" s="64" t="s">
        <v>19</v>
      </c>
      <c r="L71" s="42"/>
    </row>
    <row r="72" spans="2:12" s="1" customFormat="1" ht="20.399999999999999" customHeight="1">
      <c r="B72" s="42"/>
      <c r="E72" s="381" t="str">
        <f>E7</f>
        <v xml:space="preserve"> Památník J.A. Komenského ve Fulneku- živé muzeum II - ZD</v>
      </c>
      <c r="F72" s="382"/>
      <c r="G72" s="382"/>
      <c r="H72" s="382"/>
      <c r="L72" s="42"/>
    </row>
    <row r="73" spans="2:12" s="1" customFormat="1" ht="14.4" customHeight="1">
      <c r="B73" s="42"/>
      <c r="C73" s="64" t="s">
        <v>140</v>
      </c>
      <c r="L73" s="42"/>
    </row>
    <row r="74" spans="2:12" s="1" customFormat="1" ht="22.2" customHeight="1">
      <c r="B74" s="42"/>
      <c r="E74" s="351" t="str">
        <f>E9</f>
        <v>074-05-II - SO 05 Přípojka deštové kanalizace</v>
      </c>
      <c r="F74" s="383"/>
      <c r="G74" s="383"/>
      <c r="H74" s="383"/>
      <c r="L74" s="42"/>
    </row>
    <row r="75" spans="2:12" s="1" customFormat="1" ht="6.9" customHeight="1">
      <c r="B75" s="42"/>
      <c r="L75" s="42"/>
    </row>
    <row r="76" spans="2:12" s="1" customFormat="1" ht="18" customHeight="1">
      <c r="B76" s="42"/>
      <c r="C76" s="64" t="s">
        <v>24</v>
      </c>
      <c r="F76" s="151" t="str">
        <f>F12</f>
        <v>Sborová 80, Fulnek</v>
      </c>
      <c r="I76" s="152" t="s">
        <v>26</v>
      </c>
      <c r="J76" s="68" t="str">
        <f>IF(J12="","",J12)</f>
        <v>5. 4. 2018</v>
      </c>
      <c r="L76" s="42"/>
    </row>
    <row r="77" spans="2:12" s="1" customFormat="1" ht="6.9" customHeight="1">
      <c r="B77" s="42"/>
      <c r="L77" s="42"/>
    </row>
    <row r="78" spans="2:12" s="1" customFormat="1" ht="13.2">
      <c r="B78" s="42"/>
      <c r="C78" s="64" t="s">
        <v>28</v>
      </c>
      <c r="F78" s="151" t="str">
        <f>E15</f>
        <v>MUZEUM NOVOJIČÍNSKA, příspěvková org., N</v>
      </c>
      <c r="I78" s="152" t="s">
        <v>34</v>
      </c>
      <c r="J78" s="151" t="str">
        <f>E21</f>
        <v>Haráková Simona, Venkovská 666, 742 42, Šenov u NJ</v>
      </c>
      <c r="L78" s="42"/>
    </row>
    <row r="79" spans="2:12" s="1" customFormat="1" ht="14.4" customHeight="1">
      <c r="B79" s="42"/>
      <c r="C79" s="64" t="s">
        <v>32</v>
      </c>
      <c r="F79" s="151" t="str">
        <f>IF(E18="","",E18)</f>
        <v/>
      </c>
      <c r="L79" s="42"/>
    </row>
    <row r="80" spans="2:12" s="1" customFormat="1" ht="10.35" customHeight="1">
      <c r="B80" s="42"/>
      <c r="L80" s="42"/>
    </row>
    <row r="81" spans="2:65" s="9" customFormat="1" ht="29.25" customHeight="1">
      <c r="B81" s="153"/>
      <c r="C81" s="154" t="s">
        <v>270</v>
      </c>
      <c r="D81" s="155" t="s">
        <v>59</v>
      </c>
      <c r="E81" s="155" t="s">
        <v>55</v>
      </c>
      <c r="F81" s="155" t="s">
        <v>271</v>
      </c>
      <c r="G81" s="155" t="s">
        <v>272</v>
      </c>
      <c r="H81" s="155" t="s">
        <v>273</v>
      </c>
      <c r="I81" s="156" t="s">
        <v>274</v>
      </c>
      <c r="J81" s="155" t="s">
        <v>159</v>
      </c>
      <c r="K81" s="157" t="s">
        <v>275</v>
      </c>
      <c r="L81" s="153"/>
      <c r="M81" s="74" t="s">
        <v>276</v>
      </c>
      <c r="N81" s="75" t="s">
        <v>44</v>
      </c>
      <c r="O81" s="75" t="s">
        <v>277</v>
      </c>
      <c r="P81" s="75" t="s">
        <v>278</v>
      </c>
      <c r="Q81" s="75" t="s">
        <v>279</v>
      </c>
      <c r="R81" s="75" t="s">
        <v>280</v>
      </c>
      <c r="S81" s="75" t="s">
        <v>281</v>
      </c>
      <c r="T81" s="76" t="s">
        <v>282</v>
      </c>
    </row>
    <row r="82" spans="2:65" s="1" customFormat="1" ht="29.25" customHeight="1">
      <c r="B82" s="42"/>
      <c r="C82" s="78" t="s">
        <v>160</v>
      </c>
      <c r="J82" s="158">
        <f>BK82</f>
        <v>0</v>
      </c>
      <c r="L82" s="42"/>
      <c r="M82" s="77"/>
      <c r="N82" s="69"/>
      <c r="O82" s="69"/>
      <c r="P82" s="159">
        <f>P83</f>
        <v>0</v>
      </c>
      <c r="Q82" s="69"/>
      <c r="R82" s="159">
        <f>R83</f>
        <v>0</v>
      </c>
      <c r="S82" s="69"/>
      <c r="T82" s="160">
        <f>T83</f>
        <v>0</v>
      </c>
      <c r="AT82" s="25" t="s">
        <v>73</v>
      </c>
      <c r="AU82" s="25" t="s">
        <v>161</v>
      </c>
      <c r="BK82" s="161">
        <f>BK83</f>
        <v>0</v>
      </c>
    </row>
    <row r="83" spans="2:65" s="10" customFormat="1" ht="37.35" customHeight="1">
      <c r="B83" s="162"/>
      <c r="D83" s="163" t="s">
        <v>73</v>
      </c>
      <c r="E83" s="164" t="s">
        <v>283</v>
      </c>
      <c r="F83" s="164" t="s">
        <v>284</v>
      </c>
      <c r="I83" s="165"/>
      <c r="J83" s="166">
        <f>BK83</f>
        <v>0</v>
      </c>
      <c r="L83" s="162"/>
      <c r="M83" s="167"/>
      <c r="N83" s="168"/>
      <c r="O83" s="168"/>
      <c r="P83" s="169">
        <f>P84+P88+P94+P99+P105</f>
        <v>0</v>
      </c>
      <c r="Q83" s="168"/>
      <c r="R83" s="169">
        <f>R84+R88+R94+R99+R105</f>
        <v>0</v>
      </c>
      <c r="S83" s="168"/>
      <c r="T83" s="170">
        <f>T84+T88+T94+T99+T105</f>
        <v>0</v>
      </c>
      <c r="AR83" s="163" t="s">
        <v>82</v>
      </c>
      <c r="AT83" s="171" t="s">
        <v>73</v>
      </c>
      <c r="AU83" s="171" t="s">
        <v>74</v>
      </c>
      <c r="AY83" s="163" t="s">
        <v>285</v>
      </c>
      <c r="BK83" s="172">
        <f>BK84+BK88+BK94+BK99+BK105</f>
        <v>0</v>
      </c>
    </row>
    <row r="84" spans="2:65" s="10" customFormat="1" ht="19.95" customHeight="1">
      <c r="B84" s="162"/>
      <c r="D84" s="173" t="s">
        <v>73</v>
      </c>
      <c r="E84" s="174" t="s">
        <v>82</v>
      </c>
      <c r="F84" s="174" t="s">
        <v>286</v>
      </c>
      <c r="I84" s="165"/>
      <c r="J84" s="175">
        <f>BK84</f>
        <v>0</v>
      </c>
      <c r="L84" s="162"/>
      <c r="M84" s="167"/>
      <c r="N84" s="168"/>
      <c r="O84" s="168"/>
      <c r="P84" s="169">
        <f>SUM(P85:P87)</f>
        <v>0</v>
      </c>
      <c r="Q84" s="168"/>
      <c r="R84" s="169">
        <f>SUM(R85:R87)</f>
        <v>0</v>
      </c>
      <c r="S84" s="168"/>
      <c r="T84" s="170">
        <f>SUM(T85:T87)</f>
        <v>0</v>
      </c>
      <c r="AR84" s="163" t="s">
        <v>82</v>
      </c>
      <c r="AT84" s="171" t="s">
        <v>73</v>
      </c>
      <c r="AU84" s="171" t="s">
        <v>82</v>
      </c>
      <c r="AY84" s="163" t="s">
        <v>285</v>
      </c>
      <c r="BK84" s="172">
        <f>SUM(BK85:BK87)</f>
        <v>0</v>
      </c>
    </row>
    <row r="85" spans="2:65" s="1" customFormat="1" ht="24">
      <c r="B85" s="176"/>
      <c r="C85" s="177" t="s">
        <v>82</v>
      </c>
      <c r="D85" s="177" t="s">
        <v>287</v>
      </c>
      <c r="E85" s="178" t="s">
        <v>4863</v>
      </c>
      <c r="F85" s="179" t="s">
        <v>4864</v>
      </c>
      <c r="G85" s="180" t="s">
        <v>290</v>
      </c>
      <c r="H85" s="181">
        <v>70</v>
      </c>
      <c r="I85" s="182"/>
      <c r="J85" s="183">
        <f>ROUND(I85*H85,2)</f>
        <v>0</v>
      </c>
      <c r="K85" s="397" t="s">
        <v>5585</v>
      </c>
      <c r="L85" s="42"/>
      <c r="M85" s="184" t="s">
        <v>5</v>
      </c>
      <c r="N85" s="185" t="s">
        <v>45</v>
      </c>
      <c r="O85" s="43"/>
      <c r="P85" s="186">
        <f>O85*H85</f>
        <v>0</v>
      </c>
      <c r="Q85" s="186">
        <v>0</v>
      </c>
      <c r="R85" s="186">
        <f>Q85*H85</f>
        <v>0</v>
      </c>
      <c r="S85" s="186">
        <v>0</v>
      </c>
      <c r="T85" s="187">
        <f>S85*H85</f>
        <v>0</v>
      </c>
      <c r="AR85" s="25" t="s">
        <v>291</v>
      </c>
      <c r="AT85" s="25" t="s">
        <v>287</v>
      </c>
      <c r="AU85" s="25" t="s">
        <v>84</v>
      </c>
      <c r="AY85" s="25" t="s">
        <v>285</v>
      </c>
      <c r="BE85" s="188">
        <f>IF(N85="základní",J85,0)</f>
        <v>0</v>
      </c>
      <c r="BF85" s="188">
        <f>IF(N85="snížená",J85,0)</f>
        <v>0</v>
      </c>
      <c r="BG85" s="188">
        <f>IF(N85="zákl. přenesená",J85,0)</f>
        <v>0</v>
      </c>
      <c r="BH85" s="188">
        <f>IF(N85="sníž. přenesená",J85,0)</f>
        <v>0</v>
      </c>
      <c r="BI85" s="188">
        <f>IF(N85="nulová",J85,0)</f>
        <v>0</v>
      </c>
      <c r="BJ85" s="25" t="s">
        <v>82</v>
      </c>
      <c r="BK85" s="188">
        <f>ROUND(I85*H85,2)</f>
        <v>0</v>
      </c>
      <c r="BL85" s="25" t="s">
        <v>291</v>
      </c>
      <c r="BM85" s="25" t="s">
        <v>4865</v>
      </c>
    </row>
    <row r="86" spans="2:65" s="1" customFormat="1" ht="24">
      <c r="B86" s="176"/>
      <c r="C86" s="177" t="s">
        <v>84</v>
      </c>
      <c r="D86" s="177" t="s">
        <v>287</v>
      </c>
      <c r="E86" s="178" t="s">
        <v>789</v>
      </c>
      <c r="F86" s="179" t="s">
        <v>4866</v>
      </c>
      <c r="G86" s="180" t="s">
        <v>290</v>
      </c>
      <c r="H86" s="181">
        <v>70</v>
      </c>
      <c r="I86" s="182"/>
      <c r="J86" s="183">
        <f>ROUND(I86*H86,2)</f>
        <v>0</v>
      </c>
      <c r="K86" s="397" t="s">
        <v>5585</v>
      </c>
      <c r="L86" s="42"/>
      <c r="M86" s="184" t="s">
        <v>5</v>
      </c>
      <c r="N86" s="185" t="s">
        <v>45</v>
      </c>
      <c r="O86" s="43"/>
      <c r="P86" s="186">
        <f>O86*H86</f>
        <v>0</v>
      </c>
      <c r="Q86" s="186">
        <v>0</v>
      </c>
      <c r="R86" s="186">
        <f>Q86*H86</f>
        <v>0</v>
      </c>
      <c r="S86" s="186">
        <v>0</v>
      </c>
      <c r="T86" s="187">
        <f>S86*H86</f>
        <v>0</v>
      </c>
      <c r="AR86" s="25" t="s">
        <v>291</v>
      </c>
      <c r="AT86" s="25" t="s">
        <v>287</v>
      </c>
      <c r="AU86" s="25" t="s">
        <v>84</v>
      </c>
      <c r="AY86" s="25" t="s">
        <v>285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25" t="s">
        <v>82</v>
      </c>
      <c r="BK86" s="188">
        <f>ROUND(I86*H86,2)</f>
        <v>0</v>
      </c>
      <c r="BL86" s="25" t="s">
        <v>291</v>
      </c>
      <c r="BM86" s="25" t="s">
        <v>4867</v>
      </c>
    </row>
    <row r="87" spans="2:65" s="1" customFormat="1" ht="24">
      <c r="B87" s="176"/>
      <c r="C87" s="177" t="s">
        <v>142</v>
      </c>
      <c r="D87" s="177" t="s">
        <v>287</v>
      </c>
      <c r="E87" s="178" t="s">
        <v>799</v>
      </c>
      <c r="F87" s="179" t="s">
        <v>800</v>
      </c>
      <c r="G87" s="180" t="s">
        <v>290</v>
      </c>
      <c r="H87" s="181">
        <v>70</v>
      </c>
      <c r="I87" s="182"/>
      <c r="J87" s="183">
        <f>ROUND(I87*H87,2)</f>
        <v>0</v>
      </c>
      <c r="K87" s="397" t="s">
        <v>5585</v>
      </c>
      <c r="L87" s="42"/>
      <c r="M87" s="184" t="s">
        <v>5</v>
      </c>
      <c r="N87" s="185" t="s">
        <v>45</v>
      </c>
      <c r="O87" s="43"/>
      <c r="P87" s="186">
        <f>O87*H87</f>
        <v>0</v>
      </c>
      <c r="Q87" s="186">
        <v>0</v>
      </c>
      <c r="R87" s="186">
        <f>Q87*H87</f>
        <v>0</v>
      </c>
      <c r="S87" s="186">
        <v>0</v>
      </c>
      <c r="T87" s="187">
        <f>S87*H87</f>
        <v>0</v>
      </c>
      <c r="AR87" s="25" t="s">
        <v>291</v>
      </c>
      <c r="AT87" s="25" t="s">
        <v>287</v>
      </c>
      <c r="AU87" s="25" t="s">
        <v>84</v>
      </c>
      <c r="AY87" s="25" t="s">
        <v>285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25" t="s">
        <v>82</v>
      </c>
      <c r="BK87" s="188">
        <f>ROUND(I87*H87,2)</f>
        <v>0</v>
      </c>
      <c r="BL87" s="25" t="s">
        <v>291</v>
      </c>
      <c r="BM87" s="25" t="s">
        <v>4868</v>
      </c>
    </row>
    <row r="88" spans="2:65" s="10" customFormat="1" ht="14.4">
      <c r="B88" s="162"/>
      <c r="D88" s="173" t="s">
        <v>73</v>
      </c>
      <c r="E88" s="174" t="s">
        <v>390</v>
      </c>
      <c r="F88" s="174" t="s">
        <v>4869</v>
      </c>
      <c r="I88" s="165"/>
      <c r="J88" s="175">
        <f>BK88</f>
        <v>0</v>
      </c>
      <c r="K88" s="401"/>
      <c r="L88" s="162"/>
      <c r="M88" s="167"/>
      <c r="N88" s="168"/>
      <c r="O88" s="168"/>
      <c r="P88" s="169">
        <f>SUM(P89:P93)</f>
        <v>0</v>
      </c>
      <c r="Q88" s="168"/>
      <c r="R88" s="169">
        <f>SUM(R89:R93)</f>
        <v>0</v>
      </c>
      <c r="S88" s="168"/>
      <c r="T88" s="170">
        <f>SUM(T89:T93)</f>
        <v>0</v>
      </c>
      <c r="AR88" s="163" t="s">
        <v>82</v>
      </c>
      <c r="AT88" s="171" t="s">
        <v>73</v>
      </c>
      <c r="AU88" s="171" t="s">
        <v>82</v>
      </c>
      <c r="AY88" s="163" t="s">
        <v>285</v>
      </c>
      <c r="BK88" s="172">
        <f>SUM(BK89:BK93)</f>
        <v>0</v>
      </c>
    </row>
    <row r="89" spans="2:65" s="1" customFormat="1" ht="24">
      <c r="B89" s="176"/>
      <c r="C89" s="177" t="s">
        <v>291</v>
      </c>
      <c r="D89" s="177" t="s">
        <v>287</v>
      </c>
      <c r="E89" s="178" t="s">
        <v>805</v>
      </c>
      <c r="F89" s="179" t="s">
        <v>806</v>
      </c>
      <c r="G89" s="180" t="s">
        <v>290</v>
      </c>
      <c r="H89" s="181">
        <v>70</v>
      </c>
      <c r="I89" s="182"/>
      <c r="J89" s="183">
        <f>ROUND(I89*H89,2)</f>
        <v>0</v>
      </c>
      <c r="K89" s="397" t="s">
        <v>5585</v>
      </c>
      <c r="L89" s="42"/>
      <c r="M89" s="184" t="s">
        <v>5</v>
      </c>
      <c r="N89" s="185" t="s">
        <v>45</v>
      </c>
      <c r="O89" s="43"/>
      <c r="P89" s="186">
        <f>O89*H89</f>
        <v>0</v>
      </c>
      <c r="Q89" s="186">
        <v>0</v>
      </c>
      <c r="R89" s="186">
        <f>Q89*H89</f>
        <v>0</v>
      </c>
      <c r="S89" s="186">
        <v>0</v>
      </c>
      <c r="T89" s="187">
        <f>S89*H89</f>
        <v>0</v>
      </c>
      <c r="AR89" s="25" t="s">
        <v>291</v>
      </c>
      <c r="AT89" s="25" t="s">
        <v>287</v>
      </c>
      <c r="AU89" s="25" t="s">
        <v>84</v>
      </c>
      <c r="AY89" s="25" t="s">
        <v>285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25" t="s">
        <v>82</v>
      </c>
      <c r="BK89" s="188">
        <f>ROUND(I89*H89,2)</f>
        <v>0</v>
      </c>
      <c r="BL89" s="25" t="s">
        <v>291</v>
      </c>
      <c r="BM89" s="25" t="s">
        <v>4870</v>
      </c>
    </row>
    <row r="90" spans="2:65" s="1" customFormat="1" ht="24">
      <c r="B90" s="176"/>
      <c r="C90" s="177" t="s">
        <v>330</v>
      </c>
      <c r="D90" s="177" t="s">
        <v>287</v>
      </c>
      <c r="E90" s="178" t="s">
        <v>808</v>
      </c>
      <c r="F90" s="179" t="s">
        <v>809</v>
      </c>
      <c r="G90" s="180" t="s">
        <v>290</v>
      </c>
      <c r="H90" s="181">
        <v>44</v>
      </c>
      <c r="I90" s="182"/>
      <c r="J90" s="183">
        <f>ROUND(I90*H90,2)</f>
        <v>0</v>
      </c>
      <c r="K90" s="397" t="s">
        <v>5585</v>
      </c>
      <c r="L90" s="42"/>
      <c r="M90" s="184" t="s">
        <v>5</v>
      </c>
      <c r="N90" s="185" t="s">
        <v>45</v>
      </c>
      <c r="O90" s="4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AR90" s="25" t="s">
        <v>291</v>
      </c>
      <c r="AT90" s="25" t="s">
        <v>287</v>
      </c>
      <c r="AU90" s="25" t="s">
        <v>84</v>
      </c>
      <c r="AY90" s="25" t="s">
        <v>285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5" t="s">
        <v>82</v>
      </c>
      <c r="BK90" s="188">
        <f>ROUND(I90*H90,2)</f>
        <v>0</v>
      </c>
      <c r="BL90" s="25" t="s">
        <v>291</v>
      </c>
      <c r="BM90" s="25" t="s">
        <v>4871</v>
      </c>
    </row>
    <row r="91" spans="2:65" s="1" customFormat="1" ht="24">
      <c r="B91" s="176"/>
      <c r="C91" s="177" t="s">
        <v>334</v>
      </c>
      <c r="D91" s="177" t="s">
        <v>287</v>
      </c>
      <c r="E91" s="178" t="s">
        <v>812</v>
      </c>
      <c r="F91" s="179" t="s">
        <v>813</v>
      </c>
      <c r="G91" s="180" t="s">
        <v>290</v>
      </c>
      <c r="H91" s="181">
        <v>11.4</v>
      </c>
      <c r="I91" s="182"/>
      <c r="J91" s="183">
        <f>ROUND(I91*H91,2)</f>
        <v>0</v>
      </c>
      <c r="K91" s="397" t="s">
        <v>5585</v>
      </c>
      <c r="L91" s="42"/>
      <c r="M91" s="184" t="s">
        <v>5</v>
      </c>
      <c r="N91" s="185" t="s">
        <v>45</v>
      </c>
      <c r="O91" s="43"/>
      <c r="P91" s="186">
        <f>O91*H91</f>
        <v>0</v>
      </c>
      <c r="Q91" s="186">
        <v>0</v>
      </c>
      <c r="R91" s="186">
        <f>Q91*H91</f>
        <v>0</v>
      </c>
      <c r="S91" s="186">
        <v>0</v>
      </c>
      <c r="T91" s="187">
        <f>S91*H91</f>
        <v>0</v>
      </c>
      <c r="AR91" s="25" t="s">
        <v>291</v>
      </c>
      <c r="AT91" s="25" t="s">
        <v>287</v>
      </c>
      <c r="AU91" s="25" t="s">
        <v>84</v>
      </c>
      <c r="AY91" s="25" t="s">
        <v>285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25" t="s">
        <v>82</v>
      </c>
      <c r="BK91" s="188">
        <f>ROUND(I91*H91,2)</f>
        <v>0</v>
      </c>
      <c r="BL91" s="25" t="s">
        <v>291</v>
      </c>
      <c r="BM91" s="25" t="s">
        <v>4872</v>
      </c>
    </row>
    <row r="92" spans="2:65" s="1" customFormat="1" ht="24">
      <c r="B92" s="176"/>
      <c r="C92" s="177" t="s">
        <v>338</v>
      </c>
      <c r="D92" s="177" t="s">
        <v>287</v>
      </c>
      <c r="E92" s="178" t="s">
        <v>815</v>
      </c>
      <c r="F92" s="179" t="s">
        <v>816</v>
      </c>
      <c r="G92" s="180" t="s">
        <v>290</v>
      </c>
      <c r="H92" s="181">
        <v>3.6</v>
      </c>
      <c r="I92" s="182"/>
      <c r="J92" s="183">
        <f>ROUND(I92*H92,2)</f>
        <v>0</v>
      </c>
      <c r="K92" s="397" t="s">
        <v>5585</v>
      </c>
      <c r="L92" s="42"/>
      <c r="M92" s="184" t="s">
        <v>5</v>
      </c>
      <c r="N92" s="185" t="s">
        <v>45</v>
      </c>
      <c r="O92" s="43"/>
      <c r="P92" s="186">
        <f>O92*H92</f>
        <v>0</v>
      </c>
      <c r="Q92" s="186">
        <v>0</v>
      </c>
      <c r="R92" s="186">
        <f>Q92*H92</f>
        <v>0</v>
      </c>
      <c r="S92" s="186">
        <v>0</v>
      </c>
      <c r="T92" s="187">
        <f>S92*H92</f>
        <v>0</v>
      </c>
      <c r="AR92" s="25" t="s">
        <v>291</v>
      </c>
      <c r="AT92" s="25" t="s">
        <v>287</v>
      </c>
      <c r="AU92" s="25" t="s">
        <v>84</v>
      </c>
      <c r="AY92" s="25" t="s">
        <v>285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25" t="s">
        <v>82</v>
      </c>
      <c r="BK92" s="188">
        <f>ROUND(I92*H92,2)</f>
        <v>0</v>
      </c>
      <c r="BL92" s="25" t="s">
        <v>291</v>
      </c>
      <c r="BM92" s="25" t="s">
        <v>4873</v>
      </c>
    </row>
    <row r="93" spans="2:65" s="1" customFormat="1" ht="24">
      <c r="B93" s="176"/>
      <c r="C93" s="230" t="s">
        <v>314</v>
      </c>
      <c r="D93" s="230" t="s">
        <v>757</v>
      </c>
      <c r="E93" s="231" t="s">
        <v>819</v>
      </c>
      <c r="F93" s="232" t="s">
        <v>820</v>
      </c>
      <c r="G93" s="233" t="s">
        <v>290</v>
      </c>
      <c r="H93" s="234">
        <v>11.4</v>
      </c>
      <c r="I93" s="235"/>
      <c r="J93" s="236">
        <f>ROUND(I93*H93,2)</f>
        <v>0</v>
      </c>
      <c r="K93" s="397" t="s">
        <v>5585</v>
      </c>
      <c r="L93" s="237"/>
      <c r="M93" s="238" t="s">
        <v>5</v>
      </c>
      <c r="N93" s="239" t="s">
        <v>45</v>
      </c>
      <c r="O93" s="4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AR93" s="25" t="s">
        <v>314</v>
      </c>
      <c r="AT93" s="25" t="s">
        <v>757</v>
      </c>
      <c r="AU93" s="25" t="s">
        <v>84</v>
      </c>
      <c r="AY93" s="25" t="s">
        <v>285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5" t="s">
        <v>82</v>
      </c>
      <c r="BK93" s="188">
        <f>ROUND(I93*H93,2)</f>
        <v>0</v>
      </c>
      <c r="BL93" s="25" t="s">
        <v>291</v>
      </c>
      <c r="BM93" s="25" t="s">
        <v>4874</v>
      </c>
    </row>
    <row r="94" spans="2:65" s="10" customFormat="1" ht="14.4">
      <c r="B94" s="162"/>
      <c r="D94" s="173" t="s">
        <v>73</v>
      </c>
      <c r="E94" s="174" t="s">
        <v>4875</v>
      </c>
      <c r="F94" s="174" t="s">
        <v>4876</v>
      </c>
      <c r="I94" s="165"/>
      <c r="J94" s="175">
        <f>BK94</f>
        <v>0</v>
      </c>
      <c r="K94" s="401"/>
      <c r="L94" s="162"/>
      <c r="M94" s="167"/>
      <c r="N94" s="168"/>
      <c r="O94" s="168"/>
      <c r="P94" s="169">
        <f>SUM(P95:P98)</f>
        <v>0</v>
      </c>
      <c r="Q94" s="168"/>
      <c r="R94" s="169">
        <f>SUM(R95:R98)</f>
        <v>0</v>
      </c>
      <c r="S94" s="168"/>
      <c r="T94" s="170">
        <f>SUM(T95:T98)</f>
        <v>0</v>
      </c>
      <c r="AR94" s="163" t="s">
        <v>82</v>
      </c>
      <c r="AT94" s="171" t="s">
        <v>73</v>
      </c>
      <c r="AU94" s="171" t="s">
        <v>82</v>
      </c>
      <c r="AY94" s="163" t="s">
        <v>285</v>
      </c>
      <c r="BK94" s="172">
        <f>SUM(BK95:BK98)</f>
        <v>0</v>
      </c>
    </row>
    <row r="95" spans="2:65" s="1" customFormat="1" ht="24">
      <c r="B95" s="176"/>
      <c r="C95" s="177" t="s">
        <v>348</v>
      </c>
      <c r="D95" s="177" t="s">
        <v>287</v>
      </c>
      <c r="E95" s="178" t="s">
        <v>4877</v>
      </c>
      <c r="F95" s="179" t="s">
        <v>4878</v>
      </c>
      <c r="G95" s="180" t="s">
        <v>318</v>
      </c>
      <c r="H95" s="181">
        <v>79</v>
      </c>
      <c r="I95" s="182"/>
      <c r="J95" s="183">
        <f>ROUND(I95*H95,2)</f>
        <v>0</v>
      </c>
      <c r="K95" s="397" t="s">
        <v>5585</v>
      </c>
      <c r="L95" s="42"/>
      <c r="M95" s="184" t="s">
        <v>5</v>
      </c>
      <c r="N95" s="185" t="s">
        <v>45</v>
      </c>
      <c r="O95" s="43"/>
      <c r="P95" s="186">
        <f>O95*H95</f>
        <v>0</v>
      </c>
      <c r="Q95" s="186">
        <v>0</v>
      </c>
      <c r="R95" s="186">
        <f>Q95*H95</f>
        <v>0</v>
      </c>
      <c r="S95" s="186">
        <v>0</v>
      </c>
      <c r="T95" s="187">
        <f>S95*H95</f>
        <v>0</v>
      </c>
      <c r="AR95" s="25" t="s">
        <v>291</v>
      </c>
      <c r="AT95" s="25" t="s">
        <v>287</v>
      </c>
      <c r="AU95" s="25" t="s">
        <v>84</v>
      </c>
      <c r="AY95" s="25" t="s">
        <v>285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5" t="s">
        <v>82</v>
      </c>
      <c r="BK95" s="188">
        <f>ROUND(I95*H95,2)</f>
        <v>0</v>
      </c>
      <c r="BL95" s="25" t="s">
        <v>291</v>
      </c>
      <c r="BM95" s="25" t="s">
        <v>4879</v>
      </c>
    </row>
    <row r="96" spans="2:65" s="1" customFormat="1" ht="24">
      <c r="B96" s="176"/>
      <c r="C96" s="177" t="s">
        <v>319</v>
      </c>
      <c r="D96" s="177" t="s">
        <v>287</v>
      </c>
      <c r="E96" s="178" t="s">
        <v>4880</v>
      </c>
      <c r="F96" s="179" t="s">
        <v>4881</v>
      </c>
      <c r="G96" s="180" t="s">
        <v>318</v>
      </c>
      <c r="H96" s="181">
        <v>79</v>
      </c>
      <c r="I96" s="182"/>
      <c r="J96" s="183">
        <f>ROUND(I96*H96,2)</f>
        <v>0</v>
      </c>
      <c r="K96" s="397" t="s">
        <v>5585</v>
      </c>
      <c r="L96" s="42"/>
      <c r="M96" s="184" t="s">
        <v>5</v>
      </c>
      <c r="N96" s="185" t="s">
        <v>45</v>
      </c>
      <c r="O96" s="43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AR96" s="25" t="s">
        <v>291</v>
      </c>
      <c r="AT96" s="25" t="s">
        <v>287</v>
      </c>
      <c r="AU96" s="25" t="s">
        <v>84</v>
      </c>
      <c r="AY96" s="25" t="s">
        <v>285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5" t="s">
        <v>82</v>
      </c>
      <c r="BK96" s="188">
        <f>ROUND(I96*H96,2)</f>
        <v>0</v>
      </c>
      <c r="BL96" s="25" t="s">
        <v>291</v>
      </c>
      <c r="BM96" s="25" t="s">
        <v>4882</v>
      </c>
    </row>
    <row r="97" spans="2:65" s="1" customFormat="1" ht="24">
      <c r="B97" s="176"/>
      <c r="C97" s="177" t="s">
        <v>363</v>
      </c>
      <c r="D97" s="177" t="s">
        <v>287</v>
      </c>
      <c r="E97" s="178" t="s">
        <v>4883</v>
      </c>
      <c r="F97" s="179" t="s">
        <v>4884</v>
      </c>
      <c r="G97" s="180" t="s">
        <v>833</v>
      </c>
      <c r="H97" s="181">
        <v>2</v>
      </c>
      <c r="I97" s="182"/>
      <c r="J97" s="183">
        <f>ROUND(I97*H97,2)</f>
        <v>0</v>
      </c>
      <c r="K97" s="397" t="s">
        <v>5585</v>
      </c>
      <c r="L97" s="42"/>
      <c r="M97" s="184" t="s">
        <v>5</v>
      </c>
      <c r="N97" s="185" t="s">
        <v>45</v>
      </c>
      <c r="O97" s="43"/>
      <c r="P97" s="186">
        <f>O97*H97</f>
        <v>0</v>
      </c>
      <c r="Q97" s="186">
        <v>0</v>
      </c>
      <c r="R97" s="186">
        <f>Q97*H97</f>
        <v>0</v>
      </c>
      <c r="S97" s="186">
        <v>0</v>
      </c>
      <c r="T97" s="187">
        <f>S97*H97</f>
        <v>0</v>
      </c>
      <c r="AR97" s="25" t="s">
        <v>291</v>
      </c>
      <c r="AT97" s="25" t="s">
        <v>287</v>
      </c>
      <c r="AU97" s="25" t="s">
        <v>84</v>
      </c>
      <c r="AY97" s="25" t="s">
        <v>285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5" t="s">
        <v>82</v>
      </c>
      <c r="BK97" s="188">
        <f>ROUND(I97*H97,2)</f>
        <v>0</v>
      </c>
      <c r="BL97" s="25" t="s">
        <v>291</v>
      </c>
      <c r="BM97" s="25" t="s">
        <v>4885</v>
      </c>
    </row>
    <row r="98" spans="2:65" s="1" customFormat="1" ht="48">
      <c r="B98" s="176"/>
      <c r="C98" s="177" t="s">
        <v>329</v>
      </c>
      <c r="D98" s="177" t="s">
        <v>287</v>
      </c>
      <c r="E98" s="178" t="s">
        <v>4886</v>
      </c>
      <c r="F98" s="179" t="s">
        <v>4887</v>
      </c>
      <c r="G98" s="180" t="s">
        <v>1061</v>
      </c>
      <c r="H98" s="181">
        <v>1</v>
      </c>
      <c r="I98" s="182"/>
      <c r="J98" s="183">
        <f>ROUND(I98*H98,2)</f>
        <v>0</v>
      </c>
      <c r="K98" s="414" t="s">
        <v>5583</v>
      </c>
      <c r="L98" s="42"/>
      <c r="M98" s="184" t="s">
        <v>5</v>
      </c>
      <c r="N98" s="185" t="s">
        <v>45</v>
      </c>
      <c r="O98" s="43"/>
      <c r="P98" s="186">
        <f>O98*H98</f>
        <v>0</v>
      </c>
      <c r="Q98" s="186">
        <v>0</v>
      </c>
      <c r="R98" s="186">
        <f>Q98*H98</f>
        <v>0</v>
      </c>
      <c r="S98" s="186">
        <v>0</v>
      </c>
      <c r="T98" s="187">
        <f>S98*H98</f>
        <v>0</v>
      </c>
      <c r="AR98" s="25" t="s">
        <v>291</v>
      </c>
      <c r="AT98" s="25" t="s">
        <v>287</v>
      </c>
      <c r="AU98" s="25" t="s">
        <v>84</v>
      </c>
      <c r="AY98" s="25" t="s">
        <v>285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5" t="s">
        <v>82</v>
      </c>
      <c r="BK98" s="188">
        <f>ROUND(I98*H98,2)</f>
        <v>0</v>
      </c>
      <c r="BL98" s="25" t="s">
        <v>291</v>
      </c>
      <c r="BM98" s="25" t="s">
        <v>4888</v>
      </c>
    </row>
    <row r="99" spans="2:65" s="10" customFormat="1" ht="14.4">
      <c r="B99" s="162"/>
      <c r="D99" s="173" t="s">
        <v>73</v>
      </c>
      <c r="E99" s="174" t="s">
        <v>3664</v>
      </c>
      <c r="F99" s="174" t="s">
        <v>2985</v>
      </c>
      <c r="I99" s="165"/>
      <c r="J99" s="175">
        <f>BK99</f>
        <v>0</v>
      </c>
      <c r="K99" s="401"/>
      <c r="L99" s="162"/>
      <c r="M99" s="167"/>
      <c r="N99" s="168"/>
      <c r="O99" s="168"/>
      <c r="P99" s="169">
        <f>SUM(P100:P104)</f>
        <v>0</v>
      </c>
      <c r="Q99" s="168"/>
      <c r="R99" s="169">
        <f>SUM(R100:R104)</f>
        <v>0</v>
      </c>
      <c r="S99" s="168"/>
      <c r="T99" s="170">
        <f>SUM(T100:T104)</f>
        <v>0</v>
      </c>
      <c r="AR99" s="163" t="s">
        <v>82</v>
      </c>
      <c r="AT99" s="171" t="s">
        <v>73</v>
      </c>
      <c r="AU99" s="171" t="s">
        <v>82</v>
      </c>
      <c r="AY99" s="163" t="s">
        <v>285</v>
      </c>
      <c r="BK99" s="172">
        <f>SUM(BK100:BK104)</f>
        <v>0</v>
      </c>
    </row>
    <row r="100" spans="2:65" s="1" customFormat="1" ht="24">
      <c r="B100" s="176"/>
      <c r="C100" s="177" t="s">
        <v>373</v>
      </c>
      <c r="D100" s="177" t="s">
        <v>287</v>
      </c>
      <c r="E100" s="178" t="s">
        <v>4369</v>
      </c>
      <c r="F100" s="179" t="s">
        <v>4889</v>
      </c>
      <c r="G100" s="180" t="s">
        <v>328</v>
      </c>
      <c r="H100" s="181">
        <v>40</v>
      </c>
      <c r="I100" s="182"/>
      <c r="J100" s="183">
        <f>ROUND(I100*H100,2)</f>
        <v>0</v>
      </c>
      <c r="K100" s="397" t="s">
        <v>5585</v>
      </c>
      <c r="L100" s="42"/>
      <c r="M100" s="184" t="s">
        <v>5</v>
      </c>
      <c r="N100" s="185" t="s">
        <v>45</v>
      </c>
      <c r="O100" s="43"/>
      <c r="P100" s="186">
        <f>O100*H100</f>
        <v>0</v>
      </c>
      <c r="Q100" s="186">
        <v>0</v>
      </c>
      <c r="R100" s="186">
        <f>Q100*H100</f>
        <v>0</v>
      </c>
      <c r="S100" s="186">
        <v>0</v>
      </c>
      <c r="T100" s="187">
        <f>S100*H100</f>
        <v>0</v>
      </c>
      <c r="AR100" s="25" t="s">
        <v>291</v>
      </c>
      <c r="AT100" s="25" t="s">
        <v>287</v>
      </c>
      <c r="AU100" s="25" t="s">
        <v>84</v>
      </c>
      <c r="AY100" s="25" t="s">
        <v>285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5" t="s">
        <v>82</v>
      </c>
      <c r="BK100" s="188">
        <f>ROUND(I100*H100,2)</f>
        <v>0</v>
      </c>
      <c r="BL100" s="25" t="s">
        <v>291</v>
      </c>
      <c r="BM100" s="25" t="s">
        <v>4890</v>
      </c>
    </row>
    <row r="101" spans="2:65" s="1" customFormat="1" ht="24">
      <c r="B101" s="176"/>
      <c r="C101" s="177" t="s">
        <v>333</v>
      </c>
      <c r="D101" s="177" t="s">
        <v>287</v>
      </c>
      <c r="E101" s="178" t="s">
        <v>4891</v>
      </c>
      <c r="F101" s="179" t="s">
        <v>4892</v>
      </c>
      <c r="G101" s="180" t="s">
        <v>328</v>
      </c>
      <c r="H101" s="181">
        <v>40</v>
      </c>
      <c r="I101" s="182"/>
      <c r="J101" s="183">
        <f>ROUND(I101*H101,2)</f>
        <v>0</v>
      </c>
      <c r="K101" s="397" t="s">
        <v>5585</v>
      </c>
      <c r="L101" s="42"/>
      <c r="M101" s="184" t="s">
        <v>5</v>
      </c>
      <c r="N101" s="185" t="s">
        <v>45</v>
      </c>
      <c r="O101" s="43"/>
      <c r="P101" s="186">
        <f>O101*H101</f>
        <v>0</v>
      </c>
      <c r="Q101" s="186">
        <v>0</v>
      </c>
      <c r="R101" s="186">
        <f>Q101*H101</f>
        <v>0</v>
      </c>
      <c r="S101" s="186">
        <v>0</v>
      </c>
      <c r="T101" s="187">
        <f>S101*H101</f>
        <v>0</v>
      </c>
      <c r="AR101" s="25" t="s">
        <v>291</v>
      </c>
      <c r="AT101" s="25" t="s">
        <v>287</v>
      </c>
      <c r="AU101" s="25" t="s">
        <v>84</v>
      </c>
      <c r="AY101" s="25" t="s">
        <v>285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5" t="s">
        <v>82</v>
      </c>
      <c r="BK101" s="188">
        <f>ROUND(I101*H101,2)</f>
        <v>0</v>
      </c>
      <c r="BL101" s="25" t="s">
        <v>291</v>
      </c>
      <c r="BM101" s="25" t="s">
        <v>4893</v>
      </c>
    </row>
    <row r="102" spans="2:65" s="1" customFormat="1" ht="24">
      <c r="B102" s="176"/>
      <c r="C102" s="177" t="s">
        <v>11</v>
      </c>
      <c r="D102" s="177" t="s">
        <v>287</v>
      </c>
      <c r="E102" s="178" t="s">
        <v>4894</v>
      </c>
      <c r="F102" s="179" t="s">
        <v>4895</v>
      </c>
      <c r="G102" s="180" t="s">
        <v>833</v>
      </c>
      <c r="H102" s="181">
        <v>1</v>
      </c>
      <c r="I102" s="182"/>
      <c r="J102" s="183">
        <f>ROUND(I102*H102,2)</f>
        <v>0</v>
      </c>
      <c r="K102" s="397" t="s">
        <v>5585</v>
      </c>
      <c r="L102" s="42"/>
      <c r="M102" s="184" t="s">
        <v>5</v>
      </c>
      <c r="N102" s="185" t="s">
        <v>45</v>
      </c>
      <c r="O102" s="43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AR102" s="25" t="s">
        <v>291</v>
      </c>
      <c r="AT102" s="25" t="s">
        <v>287</v>
      </c>
      <c r="AU102" s="25" t="s">
        <v>84</v>
      </c>
      <c r="AY102" s="25" t="s">
        <v>285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5" t="s">
        <v>82</v>
      </c>
      <c r="BK102" s="188">
        <f>ROUND(I102*H102,2)</f>
        <v>0</v>
      </c>
      <c r="BL102" s="25" t="s">
        <v>291</v>
      </c>
      <c r="BM102" s="25" t="s">
        <v>4896</v>
      </c>
    </row>
    <row r="103" spans="2:65" s="1" customFormat="1" ht="24">
      <c r="B103" s="176"/>
      <c r="C103" s="177" t="s">
        <v>337</v>
      </c>
      <c r="D103" s="177" t="s">
        <v>287</v>
      </c>
      <c r="E103" s="178" t="s">
        <v>4897</v>
      </c>
      <c r="F103" s="179" t="s">
        <v>4898</v>
      </c>
      <c r="G103" s="180" t="s">
        <v>494</v>
      </c>
      <c r="H103" s="181">
        <v>5</v>
      </c>
      <c r="I103" s="182"/>
      <c r="J103" s="183">
        <f>ROUND(I103*H103,2)</f>
        <v>0</v>
      </c>
      <c r="K103" s="397" t="s">
        <v>5585</v>
      </c>
      <c r="L103" s="42"/>
      <c r="M103" s="184" t="s">
        <v>5</v>
      </c>
      <c r="N103" s="185" t="s">
        <v>45</v>
      </c>
      <c r="O103" s="4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AR103" s="25" t="s">
        <v>291</v>
      </c>
      <c r="AT103" s="25" t="s">
        <v>287</v>
      </c>
      <c r="AU103" s="25" t="s">
        <v>84</v>
      </c>
      <c r="AY103" s="25" t="s">
        <v>285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5" t="s">
        <v>82</v>
      </c>
      <c r="BK103" s="188">
        <f>ROUND(I103*H103,2)</f>
        <v>0</v>
      </c>
      <c r="BL103" s="25" t="s">
        <v>291</v>
      </c>
      <c r="BM103" s="25" t="s">
        <v>4899</v>
      </c>
    </row>
    <row r="104" spans="2:65" s="1" customFormat="1" ht="24">
      <c r="B104" s="176"/>
      <c r="C104" s="177" t="s">
        <v>390</v>
      </c>
      <c r="D104" s="177" t="s">
        <v>287</v>
      </c>
      <c r="E104" s="178" t="s">
        <v>4900</v>
      </c>
      <c r="F104" s="179" t="s">
        <v>4901</v>
      </c>
      <c r="G104" s="180" t="s">
        <v>328</v>
      </c>
      <c r="H104" s="181">
        <v>6</v>
      </c>
      <c r="I104" s="182"/>
      <c r="J104" s="183">
        <f>ROUND(I104*H104,2)</f>
        <v>0</v>
      </c>
      <c r="K104" s="397" t="s">
        <v>5585</v>
      </c>
      <c r="L104" s="42"/>
      <c r="M104" s="184" t="s">
        <v>5</v>
      </c>
      <c r="N104" s="185" t="s">
        <v>45</v>
      </c>
      <c r="O104" s="43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AR104" s="25" t="s">
        <v>291</v>
      </c>
      <c r="AT104" s="25" t="s">
        <v>287</v>
      </c>
      <c r="AU104" s="25" t="s">
        <v>84</v>
      </c>
      <c r="AY104" s="25" t="s">
        <v>285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5" t="s">
        <v>82</v>
      </c>
      <c r="BK104" s="188">
        <f>ROUND(I104*H104,2)</f>
        <v>0</v>
      </c>
      <c r="BL104" s="25" t="s">
        <v>291</v>
      </c>
      <c r="BM104" s="25" t="s">
        <v>4902</v>
      </c>
    </row>
    <row r="105" spans="2:65" s="10" customFormat="1" ht="14.4">
      <c r="B105" s="162"/>
      <c r="D105" s="173" t="s">
        <v>73</v>
      </c>
      <c r="E105" s="174" t="s">
        <v>4503</v>
      </c>
      <c r="F105" s="174" t="s">
        <v>4903</v>
      </c>
      <c r="I105" s="165"/>
      <c r="J105" s="175">
        <f>BK105</f>
        <v>0</v>
      </c>
      <c r="K105" s="401"/>
      <c r="L105" s="162"/>
      <c r="M105" s="167"/>
      <c r="N105" s="168"/>
      <c r="O105" s="168"/>
      <c r="P105" s="169">
        <f>P106</f>
        <v>0</v>
      </c>
      <c r="Q105" s="168"/>
      <c r="R105" s="169">
        <f>R106</f>
        <v>0</v>
      </c>
      <c r="S105" s="168"/>
      <c r="T105" s="170">
        <f>T106</f>
        <v>0</v>
      </c>
      <c r="AR105" s="163" t="s">
        <v>82</v>
      </c>
      <c r="AT105" s="171" t="s">
        <v>73</v>
      </c>
      <c r="AU105" s="171" t="s">
        <v>82</v>
      </c>
      <c r="AY105" s="163" t="s">
        <v>285</v>
      </c>
      <c r="BK105" s="172">
        <f>BK106</f>
        <v>0</v>
      </c>
    </row>
    <row r="106" spans="2:65" s="1" customFormat="1">
      <c r="B106" s="176"/>
      <c r="C106" s="177" t="s">
        <v>341</v>
      </c>
      <c r="D106" s="177" t="s">
        <v>287</v>
      </c>
      <c r="E106" s="178" t="s">
        <v>4904</v>
      </c>
      <c r="F106" s="179" t="s">
        <v>4905</v>
      </c>
      <c r="G106" s="180" t="s">
        <v>1222</v>
      </c>
      <c r="H106" s="181">
        <v>24</v>
      </c>
      <c r="I106" s="182"/>
      <c r="J106" s="183">
        <f>ROUND(I106*H106,2)</f>
        <v>0</v>
      </c>
      <c r="K106" s="415" t="s">
        <v>5584</v>
      </c>
      <c r="L106" s="42"/>
      <c r="M106" s="184" t="s">
        <v>5</v>
      </c>
      <c r="N106" s="257" t="s">
        <v>45</v>
      </c>
      <c r="O106" s="258"/>
      <c r="P106" s="259">
        <f>O106*H106</f>
        <v>0</v>
      </c>
      <c r="Q106" s="259">
        <v>0</v>
      </c>
      <c r="R106" s="259">
        <f>Q106*H106</f>
        <v>0</v>
      </c>
      <c r="S106" s="259">
        <v>0</v>
      </c>
      <c r="T106" s="260">
        <f>S106*H106</f>
        <v>0</v>
      </c>
      <c r="AR106" s="25" t="s">
        <v>291</v>
      </c>
      <c r="AT106" s="25" t="s">
        <v>287</v>
      </c>
      <c r="AU106" s="25" t="s">
        <v>84</v>
      </c>
      <c r="AY106" s="25" t="s">
        <v>285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5" t="s">
        <v>82</v>
      </c>
      <c r="BK106" s="188">
        <f>ROUND(I106*H106,2)</f>
        <v>0</v>
      </c>
      <c r="BL106" s="25" t="s">
        <v>291</v>
      </c>
      <c r="BM106" s="25" t="s">
        <v>4906</v>
      </c>
    </row>
    <row r="107" spans="2:65" s="1" customFormat="1" ht="6.9" customHeight="1">
      <c r="B107" s="57"/>
      <c r="C107" s="58"/>
      <c r="D107" s="58"/>
      <c r="E107" s="58"/>
      <c r="F107" s="58"/>
      <c r="G107" s="58"/>
      <c r="H107" s="58"/>
      <c r="I107" s="129"/>
      <c r="J107" s="58"/>
      <c r="K107" s="58"/>
      <c r="L107" s="42"/>
    </row>
  </sheetData>
  <autoFilter ref="C81:K106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6"/>
  <sheetViews>
    <sheetView showGridLines="0" workbookViewId="0">
      <pane ySplit="1" topLeftCell="A99" activePane="bottomLeft" state="frozen"/>
      <selection pane="bottomLeft" activeCell="W102" sqref="W102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0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1"/>
      <c r="C1" s="101"/>
      <c r="D1" s="102" t="s">
        <v>1</v>
      </c>
      <c r="E1" s="101"/>
      <c r="F1" s="103" t="s">
        <v>122</v>
      </c>
      <c r="G1" s="384" t="s">
        <v>123</v>
      </c>
      <c r="H1" s="384"/>
      <c r="I1" s="104"/>
      <c r="J1" s="103" t="s">
        <v>124</v>
      </c>
      <c r="K1" s="102" t="s">
        <v>125</v>
      </c>
      <c r="L1" s="103" t="s">
        <v>126</v>
      </c>
      <c r="M1" s="103"/>
      <c r="N1" s="103"/>
      <c r="O1" s="103"/>
      <c r="P1" s="103"/>
      <c r="Q1" s="103"/>
      <c r="R1" s="103"/>
      <c r="S1" s="103"/>
      <c r="T1" s="10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44" t="s">
        <v>8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5" t="s">
        <v>101</v>
      </c>
      <c r="AZ2" s="105" t="s">
        <v>4907</v>
      </c>
      <c r="BA2" s="105" t="s">
        <v>5</v>
      </c>
      <c r="BB2" s="105" t="s">
        <v>5</v>
      </c>
      <c r="BC2" s="105" t="s">
        <v>334</v>
      </c>
      <c r="BD2" s="105" t="s">
        <v>84</v>
      </c>
    </row>
    <row r="3" spans="1:70" ht="6.9" customHeight="1">
      <c r="B3" s="26"/>
      <c r="C3" s="27"/>
      <c r="D3" s="27"/>
      <c r="E3" s="27"/>
      <c r="F3" s="27"/>
      <c r="G3" s="27"/>
      <c r="H3" s="27"/>
      <c r="I3" s="106"/>
      <c r="J3" s="27"/>
      <c r="K3" s="28"/>
      <c r="AT3" s="25" t="s">
        <v>84</v>
      </c>
    </row>
    <row r="4" spans="1:70" ht="36.9" customHeight="1">
      <c r="B4" s="29"/>
      <c r="C4" s="30"/>
      <c r="D4" s="31" t="s">
        <v>131</v>
      </c>
      <c r="E4" s="30"/>
      <c r="F4" s="30"/>
      <c r="G4" s="30"/>
      <c r="H4" s="30"/>
      <c r="I4" s="107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07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07"/>
      <c r="J6" s="30"/>
      <c r="K6" s="32"/>
    </row>
    <row r="7" spans="1:70" ht="20.399999999999999" customHeight="1">
      <c r="B7" s="29"/>
      <c r="C7" s="30"/>
      <c r="D7" s="30"/>
      <c r="E7" s="385" t="str">
        <f>'Rekapitulace stavby'!K6</f>
        <v xml:space="preserve"> Památník J.A. Komenského ve Fulneku- živé muzeum II - ZD</v>
      </c>
      <c r="F7" s="386"/>
      <c r="G7" s="386"/>
      <c r="H7" s="386"/>
      <c r="I7" s="107"/>
      <c r="J7" s="30"/>
      <c r="K7" s="32"/>
    </row>
    <row r="8" spans="1:70" s="1" customFormat="1" ht="13.2">
      <c r="B8" s="42"/>
      <c r="C8" s="43"/>
      <c r="D8" s="38" t="s">
        <v>140</v>
      </c>
      <c r="E8" s="43"/>
      <c r="F8" s="43"/>
      <c r="G8" s="43"/>
      <c r="H8" s="43"/>
      <c r="I8" s="108"/>
      <c r="J8" s="43"/>
      <c r="K8" s="46"/>
    </row>
    <row r="9" spans="1:70" s="1" customFormat="1" ht="36.9" customHeight="1">
      <c r="B9" s="42"/>
      <c r="C9" s="43"/>
      <c r="D9" s="43"/>
      <c r="E9" s="387" t="s">
        <v>4908</v>
      </c>
      <c r="F9" s="388"/>
      <c r="G9" s="388"/>
      <c r="H9" s="388"/>
      <c r="I9" s="10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08"/>
      <c r="J10" s="43"/>
      <c r="K10" s="46"/>
    </row>
    <row r="11" spans="1:70" s="1" customFormat="1" ht="14.4" customHeight="1">
      <c r="B11" s="42"/>
      <c r="C11" s="43"/>
      <c r="D11" s="38" t="s">
        <v>21</v>
      </c>
      <c r="E11" s="43"/>
      <c r="F11" s="36" t="s">
        <v>98</v>
      </c>
      <c r="G11" s="43"/>
      <c r="H11" s="43"/>
      <c r="I11" s="109" t="s">
        <v>23</v>
      </c>
      <c r="J11" s="36" t="s">
        <v>5</v>
      </c>
      <c r="K11" s="46"/>
    </row>
    <row r="12" spans="1:70" s="1" customFormat="1" ht="14.4" customHeight="1">
      <c r="B12" s="42"/>
      <c r="C12" s="43"/>
      <c r="D12" s="38" t="s">
        <v>24</v>
      </c>
      <c r="E12" s="43"/>
      <c r="F12" s="36" t="s">
        <v>150</v>
      </c>
      <c r="G12" s="43"/>
      <c r="H12" s="43"/>
      <c r="I12" s="109" t="s">
        <v>26</v>
      </c>
      <c r="J12" s="110" t="str">
        <f>'Rekapitulace stavby'!AN8</f>
        <v>5. 4. 2018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08"/>
      <c r="J13" s="43"/>
      <c r="K13" s="46"/>
    </row>
    <row r="14" spans="1:70" s="1" customFormat="1" ht="14.4" customHeight="1">
      <c r="B14" s="42"/>
      <c r="C14" s="43"/>
      <c r="D14" s="38" t="s">
        <v>28</v>
      </c>
      <c r="E14" s="43"/>
      <c r="F14" s="43"/>
      <c r="G14" s="43"/>
      <c r="H14" s="43"/>
      <c r="I14" s="109" t="s">
        <v>29</v>
      </c>
      <c r="J14" s="36" t="s">
        <v>5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09" t="s">
        <v>31</v>
      </c>
      <c r="J15" s="36" t="s">
        <v>5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08"/>
      <c r="J16" s="43"/>
      <c r="K16" s="46"/>
    </row>
    <row r="17" spans="2:11" s="1" customFormat="1" ht="14.4" customHeight="1">
      <c r="B17" s="42"/>
      <c r="C17" s="43"/>
      <c r="D17" s="38" t="s">
        <v>32</v>
      </c>
      <c r="E17" s="43"/>
      <c r="F17" s="43"/>
      <c r="G17" s="43"/>
      <c r="H17" s="43"/>
      <c r="I17" s="10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0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08"/>
      <c r="J19" s="43"/>
      <c r="K19" s="46"/>
    </row>
    <row r="20" spans="2:11" s="1" customFormat="1" ht="14.4" customHeight="1">
      <c r="B20" s="42"/>
      <c r="C20" s="43"/>
      <c r="D20" s="38" t="s">
        <v>34</v>
      </c>
      <c r="E20" s="43"/>
      <c r="F20" s="43"/>
      <c r="G20" s="43"/>
      <c r="H20" s="43"/>
      <c r="I20" s="109" t="s">
        <v>29</v>
      </c>
      <c r="J20" s="36" t="s">
        <v>4857</v>
      </c>
      <c r="K20" s="46"/>
    </row>
    <row r="21" spans="2:11" s="1" customFormat="1" ht="18" customHeight="1">
      <c r="B21" s="42"/>
      <c r="C21" s="43"/>
      <c r="D21" s="43"/>
      <c r="E21" s="36" t="s">
        <v>4858</v>
      </c>
      <c r="F21" s="43"/>
      <c r="G21" s="43"/>
      <c r="H21" s="43"/>
      <c r="I21" s="109" t="s">
        <v>31</v>
      </c>
      <c r="J21" s="36" t="s">
        <v>5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08"/>
      <c r="J22" s="43"/>
      <c r="K22" s="46"/>
    </row>
    <row r="23" spans="2:11" s="1" customFormat="1" ht="14.4" customHeight="1">
      <c r="B23" s="42"/>
      <c r="C23" s="43"/>
      <c r="D23" s="38" t="s">
        <v>38</v>
      </c>
      <c r="E23" s="43"/>
      <c r="F23" s="43"/>
      <c r="G23" s="43"/>
      <c r="H23" s="43"/>
      <c r="I23" s="108"/>
      <c r="J23" s="43"/>
      <c r="K23" s="46"/>
    </row>
    <row r="24" spans="2:11" s="6" customFormat="1" ht="20.399999999999999" customHeight="1">
      <c r="B24" s="111"/>
      <c r="C24" s="112"/>
      <c r="D24" s="112"/>
      <c r="E24" s="377" t="s">
        <v>4909</v>
      </c>
      <c r="F24" s="377"/>
      <c r="G24" s="377"/>
      <c r="H24" s="377"/>
      <c r="I24" s="113"/>
      <c r="J24" s="112"/>
      <c r="K24" s="114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08"/>
      <c r="J25" s="43"/>
      <c r="K25" s="46"/>
    </row>
    <row r="26" spans="2:11" s="1" customFormat="1" ht="6.9" customHeight="1">
      <c r="B26" s="42"/>
      <c r="C26" s="43"/>
      <c r="D26" s="69"/>
      <c r="E26" s="69"/>
      <c r="F26" s="69"/>
      <c r="G26" s="69"/>
      <c r="H26" s="69"/>
      <c r="I26" s="115"/>
      <c r="J26" s="69"/>
      <c r="K26" s="116"/>
    </row>
    <row r="27" spans="2:11" s="1" customFormat="1" ht="25.35" customHeight="1">
      <c r="B27" s="42"/>
      <c r="C27" s="43"/>
      <c r="D27" s="117" t="s">
        <v>40</v>
      </c>
      <c r="E27" s="43"/>
      <c r="F27" s="43"/>
      <c r="G27" s="43"/>
      <c r="H27" s="43"/>
      <c r="I27" s="108"/>
      <c r="J27" s="118">
        <f>ROUND(J84,2)</f>
        <v>0</v>
      </c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15"/>
      <c r="J28" s="69"/>
      <c r="K28" s="116"/>
    </row>
    <row r="29" spans="2:11" s="1" customFormat="1" ht="14.4" customHeight="1">
      <c r="B29" s="42"/>
      <c r="C29" s="43"/>
      <c r="D29" s="43"/>
      <c r="E29" s="43"/>
      <c r="F29" s="47" t="s">
        <v>42</v>
      </c>
      <c r="G29" s="43"/>
      <c r="H29" s="43"/>
      <c r="I29" s="119" t="s">
        <v>41</v>
      </c>
      <c r="J29" s="47" t="s">
        <v>43</v>
      </c>
      <c r="K29" s="46"/>
    </row>
    <row r="30" spans="2:11" s="1" customFormat="1" ht="14.4" customHeight="1">
      <c r="B30" s="42"/>
      <c r="C30" s="43"/>
      <c r="D30" s="50" t="s">
        <v>44</v>
      </c>
      <c r="E30" s="50" t="s">
        <v>45</v>
      </c>
      <c r="F30" s="120">
        <f>ROUND(SUM(BE84:BE115), 2)</f>
        <v>0</v>
      </c>
      <c r="G30" s="43"/>
      <c r="H30" s="43"/>
      <c r="I30" s="121">
        <v>0.21</v>
      </c>
      <c r="J30" s="120">
        <f>ROUND(ROUND((SUM(BE84:BE115)),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46</v>
      </c>
      <c r="F31" s="120">
        <f>ROUND(SUM(BF84:BF115), 2)</f>
        <v>0</v>
      </c>
      <c r="G31" s="43"/>
      <c r="H31" s="43"/>
      <c r="I31" s="121">
        <v>0.15</v>
      </c>
      <c r="J31" s="120">
        <f>ROUND(ROUND((SUM(BF84:BF115)),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47</v>
      </c>
      <c r="F32" s="120">
        <f>ROUND(SUM(BG84:BG115), 2)</f>
        <v>0</v>
      </c>
      <c r="G32" s="43"/>
      <c r="H32" s="43"/>
      <c r="I32" s="121">
        <v>0.21</v>
      </c>
      <c r="J32" s="120">
        <v>0</v>
      </c>
      <c r="K32" s="46"/>
    </row>
    <row r="33" spans="2:11" s="1" customFormat="1" ht="14.4" hidden="1" customHeight="1">
      <c r="B33" s="42"/>
      <c r="C33" s="43"/>
      <c r="D33" s="43"/>
      <c r="E33" s="50" t="s">
        <v>48</v>
      </c>
      <c r="F33" s="120">
        <f>ROUND(SUM(BH84:BH115), 2)</f>
        <v>0</v>
      </c>
      <c r="G33" s="43"/>
      <c r="H33" s="43"/>
      <c r="I33" s="121">
        <v>0.15</v>
      </c>
      <c r="J33" s="120"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20">
        <f>ROUND(SUM(BI84:BI115), 2)</f>
        <v>0</v>
      </c>
      <c r="G34" s="43"/>
      <c r="H34" s="43"/>
      <c r="I34" s="121">
        <v>0</v>
      </c>
      <c r="J34" s="120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08"/>
      <c r="J35" s="43"/>
      <c r="K35" s="46"/>
    </row>
    <row r="36" spans="2:11" s="1" customFormat="1" ht="25.35" customHeight="1">
      <c r="B36" s="42"/>
      <c r="C36" s="122"/>
      <c r="D36" s="123" t="s">
        <v>50</v>
      </c>
      <c r="E36" s="72"/>
      <c r="F36" s="72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29"/>
      <c r="J37" s="58"/>
      <c r="K37" s="59"/>
    </row>
    <row r="41" spans="2:11" s="1" customFormat="1" ht="6.9" customHeight="1">
      <c r="B41" s="60"/>
      <c r="C41" s="61"/>
      <c r="D41" s="61"/>
      <c r="E41" s="61"/>
      <c r="F41" s="61"/>
      <c r="G41" s="61"/>
      <c r="H41" s="61"/>
      <c r="I41" s="130"/>
      <c r="J41" s="61"/>
      <c r="K41" s="131"/>
    </row>
    <row r="42" spans="2:11" s="1" customFormat="1" ht="36.9" customHeight="1">
      <c r="B42" s="42"/>
      <c r="C42" s="31" t="s">
        <v>157</v>
      </c>
      <c r="D42" s="43"/>
      <c r="E42" s="43"/>
      <c r="F42" s="43"/>
      <c r="G42" s="43"/>
      <c r="H42" s="43"/>
      <c r="I42" s="108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08"/>
      <c r="J43" s="43"/>
      <c r="K43" s="46"/>
    </row>
    <row r="44" spans="2:11" s="1" customFormat="1" ht="14.4" customHeight="1">
      <c r="B44" s="42"/>
      <c r="C44" s="38" t="s">
        <v>19</v>
      </c>
      <c r="D44" s="43"/>
      <c r="E44" s="43"/>
      <c r="F44" s="43"/>
      <c r="G44" s="43"/>
      <c r="H44" s="43"/>
      <c r="I44" s="108"/>
      <c r="J44" s="43"/>
      <c r="K44" s="46"/>
    </row>
    <row r="45" spans="2:11" s="1" customFormat="1" ht="20.399999999999999" customHeight="1">
      <c r="B45" s="42"/>
      <c r="C45" s="43"/>
      <c r="D45" s="43"/>
      <c r="E45" s="385" t="str">
        <f>E7</f>
        <v xml:space="preserve"> Památník J.A. Komenského ve Fulneku- živé muzeum II - ZD</v>
      </c>
      <c r="F45" s="386"/>
      <c r="G45" s="386"/>
      <c r="H45" s="386"/>
      <c r="I45" s="108"/>
      <c r="J45" s="43"/>
      <c r="K45" s="46"/>
    </row>
    <row r="46" spans="2:11" s="1" customFormat="1" ht="14.4" customHeight="1">
      <c r="B46" s="42"/>
      <c r="C46" s="38" t="s">
        <v>140</v>
      </c>
      <c r="D46" s="43"/>
      <c r="E46" s="43"/>
      <c r="F46" s="43"/>
      <c r="G46" s="43"/>
      <c r="H46" s="43"/>
      <c r="I46" s="108"/>
      <c r="J46" s="43"/>
      <c r="K46" s="46"/>
    </row>
    <row r="47" spans="2:11" s="1" customFormat="1" ht="22.2" customHeight="1">
      <c r="B47" s="42"/>
      <c r="C47" s="43"/>
      <c r="D47" s="43"/>
      <c r="E47" s="387" t="str">
        <f>E9</f>
        <v>074-06-II - SO 06 Přípojka splaškové kanalizace</v>
      </c>
      <c r="F47" s="388"/>
      <c r="G47" s="388"/>
      <c r="H47" s="388"/>
      <c r="I47" s="108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0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Sborová 80, Fulnek</v>
      </c>
      <c r="G49" s="43"/>
      <c r="H49" s="43"/>
      <c r="I49" s="109" t="s">
        <v>26</v>
      </c>
      <c r="J49" s="110" t="str">
        <f>IF(J12="","",J12)</f>
        <v>5. 4. 2018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08"/>
      <c r="J50" s="43"/>
      <c r="K50" s="46"/>
    </row>
    <row r="51" spans="2:47" s="1" customFormat="1" ht="13.2">
      <c r="B51" s="42"/>
      <c r="C51" s="38" t="s">
        <v>28</v>
      </c>
      <c r="D51" s="43"/>
      <c r="E51" s="43"/>
      <c r="F51" s="36" t="str">
        <f>E15</f>
        <v>MUZEUM NOVOJIČÍNSKA, příspěvková org., N</v>
      </c>
      <c r="G51" s="43"/>
      <c r="H51" s="43"/>
      <c r="I51" s="109" t="s">
        <v>34</v>
      </c>
      <c r="J51" s="36" t="str">
        <f>E21</f>
        <v>Haráková Simona, Venkovská 666, 742 42, Šenov u NJ</v>
      </c>
      <c r="K51" s="46"/>
    </row>
    <row r="52" spans="2:47" s="1" customFormat="1" ht="14.4" customHeight="1">
      <c r="B52" s="42"/>
      <c r="C52" s="38" t="s">
        <v>32</v>
      </c>
      <c r="D52" s="43"/>
      <c r="E52" s="43"/>
      <c r="F52" s="36" t="str">
        <f>IF(E18="","",E18)</f>
        <v/>
      </c>
      <c r="G52" s="43"/>
      <c r="H52" s="43"/>
      <c r="I52" s="10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8"/>
      <c r="J53" s="43"/>
      <c r="K53" s="46"/>
    </row>
    <row r="54" spans="2:47" s="1" customFormat="1" ht="29.25" customHeight="1">
      <c r="B54" s="42"/>
      <c r="C54" s="132" t="s">
        <v>158</v>
      </c>
      <c r="D54" s="122"/>
      <c r="E54" s="122"/>
      <c r="F54" s="122"/>
      <c r="G54" s="122"/>
      <c r="H54" s="122"/>
      <c r="I54" s="133"/>
      <c r="J54" s="134" t="s">
        <v>159</v>
      </c>
      <c r="K54" s="135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8"/>
      <c r="J55" s="43"/>
      <c r="K55" s="46"/>
    </row>
    <row r="56" spans="2:47" s="1" customFormat="1" ht="29.25" customHeight="1">
      <c r="B56" s="42"/>
      <c r="C56" s="136" t="s">
        <v>160</v>
      </c>
      <c r="D56" s="43"/>
      <c r="E56" s="43"/>
      <c r="F56" s="43"/>
      <c r="G56" s="43"/>
      <c r="H56" s="43"/>
      <c r="I56" s="108"/>
      <c r="J56" s="118">
        <f>J84</f>
        <v>0</v>
      </c>
      <c r="K56" s="46"/>
      <c r="AU56" s="25" t="s">
        <v>161</v>
      </c>
    </row>
    <row r="57" spans="2:47" s="7" customFormat="1" ht="24.9" customHeight="1">
      <c r="B57" s="137"/>
      <c r="C57" s="138"/>
      <c r="D57" s="139" t="s">
        <v>162</v>
      </c>
      <c r="E57" s="140"/>
      <c r="F57" s="140"/>
      <c r="G57" s="140"/>
      <c r="H57" s="140"/>
      <c r="I57" s="141"/>
      <c r="J57" s="142">
        <f>J85</f>
        <v>0</v>
      </c>
      <c r="K57" s="143"/>
    </row>
    <row r="58" spans="2:47" s="8" customFormat="1" ht="19.95" customHeight="1">
      <c r="B58" s="144"/>
      <c r="C58" s="145"/>
      <c r="D58" s="146" t="s">
        <v>163</v>
      </c>
      <c r="E58" s="147"/>
      <c r="F58" s="147"/>
      <c r="G58" s="147"/>
      <c r="H58" s="147"/>
      <c r="I58" s="148"/>
      <c r="J58" s="149">
        <f>J86</f>
        <v>0</v>
      </c>
      <c r="K58" s="150"/>
    </row>
    <row r="59" spans="2:47" s="8" customFormat="1" ht="19.95" customHeight="1">
      <c r="B59" s="144"/>
      <c r="C59" s="145"/>
      <c r="D59" s="146" t="s">
        <v>4860</v>
      </c>
      <c r="E59" s="147"/>
      <c r="F59" s="147"/>
      <c r="G59" s="147"/>
      <c r="H59" s="147"/>
      <c r="I59" s="148"/>
      <c r="J59" s="149">
        <f>J92</f>
        <v>0</v>
      </c>
      <c r="K59" s="150"/>
    </row>
    <row r="60" spans="2:47" s="8" customFormat="1" ht="19.95" customHeight="1">
      <c r="B60" s="144"/>
      <c r="C60" s="145"/>
      <c r="D60" s="146" t="s">
        <v>4910</v>
      </c>
      <c r="E60" s="147"/>
      <c r="F60" s="147"/>
      <c r="G60" s="147"/>
      <c r="H60" s="147"/>
      <c r="I60" s="148"/>
      <c r="J60" s="149">
        <f>J98</f>
        <v>0</v>
      </c>
      <c r="K60" s="150"/>
    </row>
    <row r="61" spans="2:47" s="8" customFormat="1" ht="19.95" customHeight="1">
      <c r="B61" s="144"/>
      <c r="C61" s="145"/>
      <c r="D61" s="146" t="s">
        <v>4861</v>
      </c>
      <c r="E61" s="147"/>
      <c r="F61" s="147"/>
      <c r="G61" s="147"/>
      <c r="H61" s="147"/>
      <c r="I61" s="148"/>
      <c r="J61" s="149">
        <f>J103</f>
        <v>0</v>
      </c>
      <c r="K61" s="150"/>
    </row>
    <row r="62" spans="2:47" s="8" customFormat="1" ht="19.95" customHeight="1">
      <c r="B62" s="144"/>
      <c r="C62" s="145"/>
      <c r="D62" s="146" t="s">
        <v>266</v>
      </c>
      <c r="E62" s="147"/>
      <c r="F62" s="147"/>
      <c r="G62" s="147"/>
      <c r="H62" s="147"/>
      <c r="I62" s="148"/>
      <c r="J62" s="149">
        <f>J109</f>
        <v>0</v>
      </c>
      <c r="K62" s="150"/>
    </row>
    <row r="63" spans="2:47" s="8" customFormat="1" ht="19.95" customHeight="1">
      <c r="B63" s="144"/>
      <c r="C63" s="145"/>
      <c r="D63" s="146" t="s">
        <v>4911</v>
      </c>
      <c r="E63" s="147"/>
      <c r="F63" s="147"/>
      <c r="G63" s="147"/>
      <c r="H63" s="147"/>
      <c r="I63" s="148"/>
      <c r="J63" s="149">
        <f>J111</f>
        <v>0</v>
      </c>
      <c r="K63" s="150"/>
    </row>
    <row r="64" spans="2:47" s="8" customFormat="1" ht="19.95" customHeight="1">
      <c r="B64" s="144"/>
      <c r="C64" s="145"/>
      <c r="D64" s="146" t="s">
        <v>4862</v>
      </c>
      <c r="E64" s="147"/>
      <c r="F64" s="147"/>
      <c r="G64" s="147"/>
      <c r="H64" s="147"/>
      <c r="I64" s="148"/>
      <c r="J64" s="149">
        <f>J114</f>
        <v>0</v>
      </c>
      <c r="K64" s="150"/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08"/>
      <c r="J65" s="43"/>
      <c r="K65" s="46"/>
    </row>
    <row r="66" spans="2:12" s="1" customFormat="1" ht="6.9" customHeight="1">
      <c r="B66" s="57"/>
      <c r="C66" s="58"/>
      <c r="D66" s="58"/>
      <c r="E66" s="58"/>
      <c r="F66" s="58"/>
      <c r="G66" s="58"/>
      <c r="H66" s="58"/>
      <c r="I66" s="129"/>
      <c r="J66" s="58"/>
      <c r="K66" s="59"/>
    </row>
    <row r="70" spans="2:12" s="1" customFormat="1" ht="6.9" customHeight="1">
      <c r="B70" s="60"/>
      <c r="C70" s="61"/>
      <c r="D70" s="61"/>
      <c r="E70" s="61"/>
      <c r="F70" s="61"/>
      <c r="G70" s="61"/>
      <c r="H70" s="61"/>
      <c r="I70" s="130"/>
      <c r="J70" s="61"/>
      <c r="K70" s="61"/>
      <c r="L70" s="42"/>
    </row>
    <row r="71" spans="2:12" s="1" customFormat="1" ht="36.9" customHeight="1">
      <c r="B71" s="42"/>
      <c r="C71" s="62" t="s">
        <v>269</v>
      </c>
      <c r="L71" s="42"/>
    </row>
    <row r="72" spans="2:12" s="1" customFormat="1" ht="6.9" customHeight="1">
      <c r="B72" s="42"/>
      <c r="L72" s="42"/>
    </row>
    <row r="73" spans="2:12" s="1" customFormat="1" ht="14.4" customHeight="1">
      <c r="B73" s="42"/>
      <c r="C73" s="64" t="s">
        <v>19</v>
      </c>
      <c r="L73" s="42"/>
    </row>
    <row r="74" spans="2:12" s="1" customFormat="1" ht="20.399999999999999" customHeight="1">
      <c r="B74" s="42"/>
      <c r="E74" s="381" t="str">
        <f>E7</f>
        <v xml:space="preserve"> Památník J.A. Komenského ve Fulneku- živé muzeum II - ZD</v>
      </c>
      <c r="F74" s="382"/>
      <c r="G74" s="382"/>
      <c r="H74" s="382"/>
      <c r="L74" s="42"/>
    </row>
    <row r="75" spans="2:12" s="1" customFormat="1" ht="14.4" customHeight="1">
      <c r="B75" s="42"/>
      <c r="C75" s="64" t="s">
        <v>140</v>
      </c>
      <c r="L75" s="42"/>
    </row>
    <row r="76" spans="2:12" s="1" customFormat="1" ht="22.2" customHeight="1">
      <c r="B76" s="42"/>
      <c r="E76" s="351" t="str">
        <f>E9</f>
        <v>074-06-II - SO 06 Přípojka splaškové kanalizace</v>
      </c>
      <c r="F76" s="383"/>
      <c r="G76" s="383"/>
      <c r="H76" s="383"/>
      <c r="L76" s="42"/>
    </row>
    <row r="77" spans="2:12" s="1" customFormat="1" ht="6.9" customHeight="1">
      <c r="B77" s="42"/>
      <c r="L77" s="42"/>
    </row>
    <row r="78" spans="2:12" s="1" customFormat="1" ht="18" customHeight="1">
      <c r="B78" s="42"/>
      <c r="C78" s="64" t="s">
        <v>24</v>
      </c>
      <c r="F78" s="151" t="str">
        <f>F12</f>
        <v>Sborová 80, Fulnek</v>
      </c>
      <c r="I78" s="152" t="s">
        <v>26</v>
      </c>
      <c r="J78" s="68" t="str">
        <f>IF(J12="","",J12)</f>
        <v>5. 4. 2018</v>
      </c>
      <c r="L78" s="42"/>
    </row>
    <row r="79" spans="2:12" s="1" customFormat="1" ht="6.9" customHeight="1">
      <c r="B79" s="42"/>
      <c r="L79" s="42"/>
    </row>
    <row r="80" spans="2:12" s="1" customFormat="1" ht="13.2">
      <c r="B80" s="42"/>
      <c r="C80" s="64" t="s">
        <v>28</v>
      </c>
      <c r="F80" s="151" t="str">
        <f>E15</f>
        <v>MUZEUM NOVOJIČÍNSKA, příspěvková org., N</v>
      </c>
      <c r="I80" s="152" t="s">
        <v>34</v>
      </c>
      <c r="J80" s="151" t="str">
        <f>E21</f>
        <v>Haráková Simona, Venkovská 666, 742 42, Šenov u NJ</v>
      </c>
      <c r="L80" s="42"/>
    </row>
    <row r="81" spans="2:65" s="1" customFormat="1" ht="14.4" customHeight="1">
      <c r="B81" s="42"/>
      <c r="C81" s="64" t="s">
        <v>32</v>
      </c>
      <c r="F81" s="151" t="str">
        <f>IF(E18="","",E18)</f>
        <v/>
      </c>
      <c r="L81" s="42"/>
    </row>
    <row r="82" spans="2:65" s="1" customFormat="1" ht="10.35" customHeight="1">
      <c r="B82" s="42"/>
      <c r="L82" s="42"/>
    </row>
    <row r="83" spans="2:65" s="9" customFormat="1" ht="29.25" customHeight="1">
      <c r="B83" s="153"/>
      <c r="C83" s="154" t="s">
        <v>270</v>
      </c>
      <c r="D83" s="155" t="s">
        <v>59</v>
      </c>
      <c r="E83" s="155" t="s">
        <v>55</v>
      </c>
      <c r="F83" s="155" t="s">
        <v>271</v>
      </c>
      <c r="G83" s="155" t="s">
        <v>272</v>
      </c>
      <c r="H83" s="155" t="s">
        <v>273</v>
      </c>
      <c r="I83" s="156" t="s">
        <v>274</v>
      </c>
      <c r="J83" s="155" t="s">
        <v>159</v>
      </c>
      <c r="K83" s="157" t="s">
        <v>275</v>
      </c>
      <c r="L83" s="153"/>
      <c r="M83" s="74" t="s">
        <v>276</v>
      </c>
      <c r="N83" s="75" t="s">
        <v>44</v>
      </c>
      <c r="O83" s="75" t="s">
        <v>277</v>
      </c>
      <c r="P83" s="75" t="s">
        <v>278</v>
      </c>
      <c r="Q83" s="75" t="s">
        <v>279</v>
      </c>
      <c r="R83" s="75" t="s">
        <v>280</v>
      </c>
      <c r="S83" s="75" t="s">
        <v>281</v>
      </c>
      <c r="T83" s="76" t="s">
        <v>282</v>
      </c>
    </row>
    <row r="84" spans="2:65" s="1" customFormat="1" ht="29.25" customHeight="1">
      <c r="B84" s="42"/>
      <c r="C84" s="78" t="s">
        <v>160</v>
      </c>
      <c r="J84" s="158">
        <f>BK84</f>
        <v>0</v>
      </c>
      <c r="L84" s="42"/>
      <c r="M84" s="77"/>
      <c r="N84" s="69"/>
      <c r="O84" s="69"/>
      <c r="P84" s="159">
        <f>P85</f>
        <v>0</v>
      </c>
      <c r="Q84" s="69"/>
      <c r="R84" s="159">
        <f>R85</f>
        <v>27.562200000000001</v>
      </c>
      <c r="S84" s="69"/>
      <c r="T84" s="160">
        <f>T85</f>
        <v>1.77</v>
      </c>
      <c r="AT84" s="25" t="s">
        <v>73</v>
      </c>
      <c r="AU84" s="25" t="s">
        <v>161</v>
      </c>
      <c r="BK84" s="161">
        <f>BK85</f>
        <v>0</v>
      </c>
    </row>
    <row r="85" spans="2:65" s="10" customFormat="1" ht="37.35" customHeight="1">
      <c r="B85" s="162"/>
      <c r="D85" s="163" t="s">
        <v>73</v>
      </c>
      <c r="E85" s="164" t="s">
        <v>283</v>
      </c>
      <c r="F85" s="164" t="s">
        <v>284</v>
      </c>
      <c r="I85" s="165"/>
      <c r="J85" s="166">
        <f>BK85</f>
        <v>0</v>
      </c>
      <c r="L85" s="162"/>
      <c r="M85" s="167"/>
      <c r="N85" s="168"/>
      <c r="O85" s="168"/>
      <c r="P85" s="169">
        <f>P86+P92+P98+P103+P109+P111+P114</f>
        <v>0</v>
      </c>
      <c r="Q85" s="168"/>
      <c r="R85" s="169">
        <f>R86+R92+R98+R103+R109+R111+R114</f>
        <v>27.562200000000001</v>
      </c>
      <c r="S85" s="168"/>
      <c r="T85" s="170">
        <f>T86+T92+T98+T103+T109+T111+T114</f>
        <v>1.77</v>
      </c>
      <c r="AR85" s="163" t="s">
        <v>82</v>
      </c>
      <c r="AT85" s="171" t="s">
        <v>73</v>
      </c>
      <c r="AU85" s="171" t="s">
        <v>74</v>
      </c>
      <c r="AY85" s="163" t="s">
        <v>285</v>
      </c>
      <c r="BK85" s="172">
        <f>BK86+BK92+BK98+BK103+BK109+BK111+BK114</f>
        <v>0</v>
      </c>
    </row>
    <row r="86" spans="2:65" s="10" customFormat="1" ht="19.95" customHeight="1">
      <c r="B86" s="162"/>
      <c r="D86" s="173" t="s">
        <v>73</v>
      </c>
      <c r="E86" s="174" t="s">
        <v>82</v>
      </c>
      <c r="F86" s="174" t="s">
        <v>286</v>
      </c>
      <c r="I86" s="165"/>
      <c r="J86" s="175">
        <f>BK86</f>
        <v>0</v>
      </c>
      <c r="L86" s="162"/>
      <c r="M86" s="167"/>
      <c r="N86" s="168"/>
      <c r="O86" s="168"/>
      <c r="P86" s="169">
        <f>SUM(P87:P91)</f>
        <v>0</v>
      </c>
      <c r="Q86" s="168"/>
      <c r="R86" s="169">
        <f>SUM(R87:R91)</f>
        <v>0</v>
      </c>
      <c r="S86" s="168"/>
      <c r="T86" s="170">
        <f>SUM(T87:T91)</f>
        <v>1.77</v>
      </c>
      <c r="AR86" s="163" t="s">
        <v>82</v>
      </c>
      <c r="AT86" s="171" t="s">
        <v>73</v>
      </c>
      <c r="AU86" s="171" t="s">
        <v>82</v>
      </c>
      <c r="AY86" s="163" t="s">
        <v>285</v>
      </c>
      <c r="BK86" s="172">
        <f>SUM(BK87:BK91)</f>
        <v>0</v>
      </c>
    </row>
    <row r="87" spans="2:65" s="1" customFormat="1" ht="48">
      <c r="B87" s="176"/>
      <c r="C87" s="177" t="s">
        <v>82</v>
      </c>
      <c r="D87" s="177" t="s">
        <v>287</v>
      </c>
      <c r="E87" s="178" t="s">
        <v>4912</v>
      </c>
      <c r="F87" s="179" t="s">
        <v>4913</v>
      </c>
      <c r="G87" s="180" t="s">
        <v>328</v>
      </c>
      <c r="H87" s="181">
        <v>6</v>
      </c>
      <c r="I87" s="182"/>
      <c r="J87" s="183">
        <f>ROUND(I87*H87,2)</f>
        <v>0</v>
      </c>
      <c r="K87" s="415" t="s">
        <v>5585</v>
      </c>
      <c r="L87" s="42"/>
      <c r="M87" s="184" t="s">
        <v>5</v>
      </c>
      <c r="N87" s="185" t="s">
        <v>45</v>
      </c>
      <c r="O87" s="43"/>
      <c r="P87" s="186">
        <f>O87*H87</f>
        <v>0</v>
      </c>
      <c r="Q87" s="186">
        <v>0</v>
      </c>
      <c r="R87" s="186">
        <f>Q87*H87</f>
        <v>0</v>
      </c>
      <c r="S87" s="186">
        <v>0.29499999999999998</v>
      </c>
      <c r="T87" s="187">
        <f>S87*H87</f>
        <v>1.77</v>
      </c>
      <c r="AR87" s="25" t="s">
        <v>291</v>
      </c>
      <c r="AT87" s="25" t="s">
        <v>287</v>
      </c>
      <c r="AU87" s="25" t="s">
        <v>84</v>
      </c>
      <c r="AY87" s="25" t="s">
        <v>285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25" t="s">
        <v>82</v>
      </c>
      <c r="BK87" s="188">
        <f>ROUND(I87*H87,2)</f>
        <v>0</v>
      </c>
      <c r="BL87" s="25" t="s">
        <v>291</v>
      </c>
      <c r="BM87" s="25" t="s">
        <v>4914</v>
      </c>
    </row>
    <row r="88" spans="2:65" s="11" customFormat="1">
      <c r="B88" s="189"/>
      <c r="D88" s="215" t="s">
        <v>292</v>
      </c>
      <c r="E88" s="216" t="s">
        <v>4907</v>
      </c>
      <c r="F88" s="217" t="s">
        <v>4915</v>
      </c>
      <c r="H88" s="218">
        <v>6</v>
      </c>
      <c r="I88" s="194"/>
      <c r="K88" s="412"/>
      <c r="L88" s="189"/>
      <c r="M88" s="195"/>
      <c r="N88" s="196"/>
      <c r="O88" s="196"/>
      <c r="P88" s="196"/>
      <c r="Q88" s="196"/>
      <c r="R88" s="196"/>
      <c r="S88" s="196"/>
      <c r="T88" s="197"/>
      <c r="AT88" s="191" t="s">
        <v>292</v>
      </c>
      <c r="AU88" s="191" t="s">
        <v>84</v>
      </c>
      <c r="AV88" s="11" t="s">
        <v>84</v>
      </c>
      <c r="AW88" s="11" t="s">
        <v>37</v>
      </c>
      <c r="AX88" s="11" t="s">
        <v>82</v>
      </c>
      <c r="AY88" s="191" t="s">
        <v>285</v>
      </c>
    </row>
    <row r="89" spans="2:65" s="1" customFormat="1" ht="24">
      <c r="B89" s="176"/>
      <c r="C89" s="177" t="s">
        <v>84</v>
      </c>
      <c r="D89" s="177" t="s">
        <v>287</v>
      </c>
      <c r="E89" s="178" t="s">
        <v>4916</v>
      </c>
      <c r="F89" s="179" t="s">
        <v>4917</v>
      </c>
      <c r="G89" s="180" t="s">
        <v>290</v>
      </c>
      <c r="H89" s="181">
        <v>56</v>
      </c>
      <c r="I89" s="182"/>
      <c r="J89" s="183">
        <f>ROUND(I89*H89,2)</f>
        <v>0</v>
      </c>
      <c r="K89" s="397" t="s">
        <v>5585</v>
      </c>
      <c r="L89" s="42"/>
      <c r="M89" s="184" t="s">
        <v>5</v>
      </c>
      <c r="N89" s="185" t="s">
        <v>45</v>
      </c>
      <c r="O89" s="43"/>
      <c r="P89" s="186">
        <f>O89*H89</f>
        <v>0</v>
      </c>
      <c r="Q89" s="186">
        <v>0</v>
      </c>
      <c r="R89" s="186">
        <f>Q89*H89</f>
        <v>0</v>
      </c>
      <c r="S89" s="186">
        <v>0</v>
      </c>
      <c r="T89" s="187">
        <f>S89*H89</f>
        <v>0</v>
      </c>
      <c r="AR89" s="25" t="s">
        <v>291</v>
      </c>
      <c r="AT89" s="25" t="s">
        <v>287</v>
      </c>
      <c r="AU89" s="25" t="s">
        <v>84</v>
      </c>
      <c r="AY89" s="25" t="s">
        <v>285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25" t="s">
        <v>82</v>
      </c>
      <c r="BK89" s="188">
        <f>ROUND(I89*H89,2)</f>
        <v>0</v>
      </c>
      <c r="BL89" s="25" t="s">
        <v>291</v>
      </c>
      <c r="BM89" s="25" t="s">
        <v>4918</v>
      </c>
    </row>
    <row r="90" spans="2:65" s="1" customFormat="1" ht="24">
      <c r="B90" s="176"/>
      <c r="C90" s="177" t="s">
        <v>142</v>
      </c>
      <c r="D90" s="177" t="s">
        <v>287</v>
      </c>
      <c r="E90" s="178" t="s">
        <v>789</v>
      </c>
      <c r="F90" s="179" t="s">
        <v>790</v>
      </c>
      <c r="G90" s="180" t="s">
        <v>290</v>
      </c>
      <c r="H90" s="181">
        <v>56</v>
      </c>
      <c r="I90" s="182"/>
      <c r="J90" s="183">
        <f>ROUND(I90*H90,2)</f>
        <v>0</v>
      </c>
      <c r="K90" s="397" t="s">
        <v>5585</v>
      </c>
      <c r="L90" s="42"/>
      <c r="M90" s="184" t="s">
        <v>5</v>
      </c>
      <c r="N90" s="185" t="s">
        <v>45</v>
      </c>
      <c r="O90" s="4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AR90" s="25" t="s">
        <v>291</v>
      </c>
      <c r="AT90" s="25" t="s">
        <v>287</v>
      </c>
      <c r="AU90" s="25" t="s">
        <v>84</v>
      </c>
      <c r="AY90" s="25" t="s">
        <v>285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5" t="s">
        <v>82</v>
      </c>
      <c r="BK90" s="188">
        <f>ROUND(I90*H90,2)</f>
        <v>0</v>
      </c>
      <c r="BL90" s="25" t="s">
        <v>291</v>
      </c>
      <c r="BM90" s="25" t="s">
        <v>4919</v>
      </c>
    </row>
    <row r="91" spans="2:65" s="1" customFormat="1" ht="24">
      <c r="B91" s="176"/>
      <c r="C91" s="177" t="s">
        <v>291</v>
      </c>
      <c r="D91" s="177" t="s">
        <v>287</v>
      </c>
      <c r="E91" s="178" t="s">
        <v>799</v>
      </c>
      <c r="F91" s="179" t="s">
        <v>800</v>
      </c>
      <c r="G91" s="180" t="s">
        <v>290</v>
      </c>
      <c r="H91" s="181">
        <v>56</v>
      </c>
      <c r="I91" s="182"/>
      <c r="J91" s="183">
        <f>ROUND(I91*H91,2)</f>
        <v>0</v>
      </c>
      <c r="K91" s="397" t="s">
        <v>5585</v>
      </c>
      <c r="L91" s="42"/>
      <c r="M91" s="184" t="s">
        <v>5</v>
      </c>
      <c r="N91" s="185" t="s">
        <v>45</v>
      </c>
      <c r="O91" s="43"/>
      <c r="P91" s="186">
        <f>O91*H91</f>
        <v>0</v>
      </c>
      <c r="Q91" s="186">
        <v>0</v>
      </c>
      <c r="R91" s="186">
        <f>Q91*H91</f>
        <v>0</v>
      </c>
      <c r="S91" s="186">
        <v>0</v>
      </c>
      <c r="T91" s="187">
        <f>S91*H91</f>
        <v>0</v>
      </c>
      <c r="AR91" s="25" t="s">
        <v>291</v>
      </c>
      <c r="AT91" s="25" t="s">
        <v>287</v>
      </c>
      <c r="AU91" s="25" t="s">
        <v>84</v>
      </c>
      <c r="AY91" s="25" t="s">
        <v>285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25" t="s">
        <v>82</v>
      </c>
      <c r="BK91" s="188">
        <f>ROUND(I91*H91,2)</f>
        <v>0</v>
      </c>
      <c r="BL91" s="25" t="s">
        <v>291</v>
      </c>
      <c r="BM91" s="25" t="s">
        <v>4920</v>
      </c>
    </row>
    <row r="92" spans="2:65" s="10" customFormat="1" ht="14.4">
      <c r="B92" s="162"/>
      <c r="D92" s="173" t="s">
        <v>73</v>
      </c>
      <c r="E92" s="174" t="s">
        <v>390</v>
      </c>
      <c r="F92" s="174" t="s">
        <v>4869</v>
      </c>
      <c r="I92" s="165"/>
      <c r="J92" s="175">
        <f>BK92</f>
        <v>0</v>
      </c>
      <c r="K92" s="401"/>
      <c r="L92" s="162"/>
      <c r="M92" s="167"/>
      <c r="N92" s="168"/>
      <c r="O92" s="168"/>
      <c r="P92" s="169">
        <f>SUM(P93:P97)</f>
        <v>0</v>
      </c>
      <c r="Q92" s="168"/>
      <c r="R92" s="169">
        <f>SUM(R93:R97)</f>
        <v>24.192</v>
      </c>
      <c r="S92" s="168"/>
      <c r="T92" s="170">
        <f>SUM(T93:T97)</f>
        <v>0</v>
      </c>
      <c r="AR92" s="163" t="s">
        <v>82</v>
      </c>
      <c r="AT92" s="171" t="s">
        <v>73</v>
      </c>
      <c r="AU92" s="171" t="s">
        <v>82</v>
      </c>
      <c r="AY92" s="163" t="s">
        <v>285</v>
      </c>
      <c r="BK92" s="172">
        <f>SUM(BK93:BK97)</f>
        <v>0</v>
      </c>
    </row>
    <row r="93" spans="2:65" s="1" customFormat="1" ht="24">
      <c r="B93" s="176"/>
      <c r="C93" s="177" t="s">
        <v>330</v>
      </c>
      <c r="D93" s="177" t="s">
        <v>287</v>
      </c>
      <c r="E93" s="178" t="s">
        <v>805</v>
      </c>
      <c r="F93" s="179" t="s">
        <v>806</v>
      </c>
      <c r="G93" s="180" t="s">
        <v>290</v>
      </c>
      <c r="H93" s="181">
        <v>56</v>
      </c>
      <c r="I93" s="182"/>
      <c r="J93" s="183">
        <f>ROUND(I93*H93,2)</f>
        <v>0</v>
      </c>
      <c r="K93" s="397" t="s">
        <v>5585</v>
      </c>
      <c r="L93" s="42"/>
      <c r="M93" s="184" t="s">
        <v>5</v>
      </c>
      <c r="N93" s="185" t="s">
        <v>45</v>
      </c>
      <c r="O93" s="4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AR93" s="25" t="s">
        <v>291</v>
      </c>
      <c r="AT93" s="25" t="s">
        <v>287</v>
      </c>
      <c r="AU93" s="25" t="s">
        <v>84</v>
      </c>
      <c r="AY93" s="25" t="s">
        <v>285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5" t="s">
        <v>82</v>
      </c>
      <c r="BK93" s="188">
        <f>ROUND(I93*H93,2)</f>
        <v>0</v>
      </c>
      <c r="BL93" s="25" t="s">
        <v>291</v>
      </c>
      <c r="BM93" s="25" t="s">
        <v>4921</v>
      </c>
    </row>
    <row r="94" spans="2:65" s="1" customFormat="1" ht="24">
      <c r="B94" s="176"/>
      <c r="C94" s="177" t="s">
        <v>334</v>
      </c>
      <c r="D94" s="177" t="s">
        <v>287</v>
      </c>
      <c r="E94" s="178" t="s">
        <v>808</v>
      </c>
      <c r="F94" s="179" t="s">
        <v>809</v>
      </c>
      <c r="G94" s="180" t="s">
        <v>290</v>
      </c>
      <c r="H94" s="181">
        <v>36.96</v>
      </c>
      <c r="I94" s="182"/>
      <c r="J94" s="183">
        <f>ROUND(I94*H94,2)</f>
        <v>0</v>
      </c>
      <c r="K94" s="397" t="s">
        <v>5585</v>
      </c>
      <c r="L94" s="42"/>
      <c r="M94" s="184" t="s">
        <v>5</v>
      </c>
      <c r="N94" s="185" t="s">
        <v>45</v>
      </c>
      <c r="O94" s="43"/>
      <c r="P94" s="186">
        <f>O94*H94</f>
        <v>0</v>
      </c>
      <c r="Q94" s="186">
        <v>0</v>
      </c>
      <c r="R94" s="186">
        <f>Q94*H94</f>
        <v>0</v>
      </c>
      <c r="S94" s="186">
        <v>0</v>
      </c>
      <c r="T94" s="187">
        <f>S94*H94</f>
        <v>0</v>
      </c>
      <c r="AR94" s="25" t="s">
        <v>291</v>
      </c>
      <c r="AT94" s="25" t="s">
        <v>287</v>
      </c>
      <c r="AU94" s="25" t="s">
        <v>84</v>
      </c>
      <c r="AY94" s="25" t="s">
        <v>285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5" t="s">
        <v>82</v>
      </c>
      <c r="BK94" s="188">
        <f>ROUND(I94*H94,2)</f>
        <v>0</v>
      </c>
      <c r="BL94" s="25" t="s">
        <v>291</v>
      </c>
      <c r="BM94" s="25" t="s">
        <v>4922</v>
      </c>
    </row>
    <row r="95" spans="2:65" s="1" customFormat="1" ht="24">
      <c r="B95" s="176"/>
      <c r="C95" s="177" t="s">
        <v>338</v>
      </c>
      <c r="D95" s="177" t="s">
        <v>287</v>
      </c>
      <c r="E95" s="178" t="s">
        <v>812</v>
      </c>
      <c r="F95" s="179" t="s">
        <v>813</v>
      </c>
      <c r="G95" s="180" t="s">
        <v>290</v>
      </c>
      <c r="H95" s="181">
        <v>10.08</v>
      </c>
      <c r="I95" s="182"/>
      <c r="J95" s="183">
        <f>ROUND(I95*H95,2)</f>
        <v>0</v>
      </c>
      <c r="K95" s="397" t="s">
        <v>5585</v>
      </c>
      <c r="L95" s="42"/>
      <c r="M95" s="184" t="s">
        <v>5</v>
      </c>
      <c r="N95" s="185" t="s">
        <v>45</v>
      </c>
      <c r="O95" s="43"/>
      <c r="P95" s="186">
        <f>O95*H95</f>
        <v>0</v>
      </c>
      <c r="Q95" s="186">
        <v>0</v>
      </c>
      <c r="R95" s="186">
        <f>Q95*H95</f>
        <v>0</v>
      </c>
      <c r="S95" s="186">
        <v>0</v>
      </c>
      <c r="T95" s="187">
        <f>S95*H95</f>
        <v>0</v>
      </c>
      <c r="AR95" s="25" t="s">
        <v>291</v>
      </c>
      <c r="AT95" s="25" t="s">
        <v>287</v>
      </c>
      <c r="AU95" s="25" t="s">
        <v>84</v>
      </c>
      <c r="AY95" s="25" t="s">
        <v>285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5" t="s">
        <v>82</v>
      </c>
      <c r="BK95" s="188">
        <f>ROUND(I95*H95,2)</f>
        <v>0</v>
      </c>
      <c r="BL95" s="25" t="s">
        <v>291</v>
      </c>
      <c r="BM95" s="25" t="s">
        <v>4923</v>
      </c>
    </row>
    <row r="96" spans="2:65" s="1" customFormat="1" ht="24">
      <c r="B96" s="176"/>
      <c r="C96" s="177" t="s">
        <v>314</v>
      </c>
      <c r="D96" s="177" t="s">
        <v>287</v>
      </c>
      <c r="E96" s="178" t="s">
        <v>815</v>
      </c>
      <c r="F96" s="179" t="s">
        <v>816</v>
      </c>
      <c r="G96" s="180" t="s">
        <v>290</v>
      </c>
      <c r="H96" s="181">
        <v>3.36</v>
      </c>
      <c r="I96" s="182"/>
      <c r="J96" s="183">
        <f>ROUND(I96*H96,2)</f>
        <v>0</v>
      </c>
      <c r="K96" s="397" t="s">
        <v>5585</v>
      </c>
      <c r="L96" s="42"/>
      <c r="M96" s="184" t="s">
        <v>5</v>
      </c>
      <c r="N96" s="185" t="s">
        <v>45</v>
      </c>
      <c r="O96" s="43"/>
      <c r="P96" s="186">
        <f>O96*H96</f>
        <v>0</v>
      </c>
      <c r="Q96" s="186">
        <v>1.8</v>
      </c>
      <c r="R96" s="186">
        <f>Q96*H96</f>
        <v>6.048</v>
      </c>
      <c r="S96" s="186">
        <v>0</v>
      </c>
      <c r="T96" s="187">
        <f>S96*H96</f>
        <v>0</v>
      </c>
      <c r="AR96" s="25" t="s">
        <v>291</v>
      </c>
      <c r="AT96" s="25" t="s">
        <v>287</v>
      </c>
      <c r="AU96" s="25" t="s">
        <v>84</v>
      </c>
      <c r="AY96" s="25" t="s">
        <v>285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5" t="s">
        <v>82</v>
      </c>
      <c r="BK96" s="188">
        <f>ROUND(I96*H96,2)</f>
        <v>0</v>
      </c>
      <c r="BL96" s="25" t="s">
        <v>291</v>
      </c>
      <c r="BM96" s="25" t="s">
        <v>4924</v>
      </c>
    </row>
    <row r="97" spans="2:65" s="1" customFormat="1" ht="24">
      <c r="B97" s="176"/>
      <c r="C97" s="230" t="s">
        <v>348</v>
      </c>
      <c r="D97" s="230" t="s">
        <v>757</v>
      </c>
      <c r="E97" s="231" t="s">
        <v>819</v>
      </c>
      <c r="F97" s="232" t="s">
        <v>820</v>
      </c>
      <c r="G97" s="233" t="s">
        <v>290</v>
      </c>
      <c r="H97" s="234">
        <v>10.08</v>
      </c>
      <c r="I97" s="235"/>
      <c r="J97" s="236">
        <f>ROUND(I97*H97,2)</f>
        <v>0</v>
      </c>
      <c r="K97" s="397" t="s">
        <v>5585</v>
      </c>
      <c r="L97" s="237"/>
      <c r="M97" s="238" t="s">
        <v>5</v>
      </c>
      <c r="N97" s="239" t="s">
        <v>45</v>
      </c>
      <c r="O97" s="43"/>
      <c r="P97" s="186">
        <f>O97*H97</f>
        <v>0</v>
      </c>
      <c r="Q97" s="186">
        <v>1.8</v>
      </c>
      <c r="R97" s="186">
        <f>Q97*H97</f>
        <v>18.144000000000002</v>
      </c>
      <c r="S97" s="186">
        <v>0</v>
      </c>
      <c r="T97" s="187">
        <f>S97*H97</f>
        <v>0</v>
      </c>
      <c r="AR97" s="25" t="s">
        <v>314</v>
      </c>
      <c r="AT97" s="25" t="s">
        <v>757</v>
      </c>
      <c r="AU97" s="25" t="s">
        <v>84</v>
      </c>
      <c r="AY97" s="25" t="s">
        <v>285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5" t="s">
        <v>82</v>
      </c>
      <c r="BK97" s="188">
        <f>ROUND(I97*H97,2)</f>
        <v>0</v>
      </c>
      <c r="BL97" s="25" t="s">
        <v>291</v>
      </c>
      <c r="BM97" s="25" t="s">
        <v>4925</v>
      </c>
    </row>
    <row r="98" spans="2:65" s="10" customFormat="1" ht="14.4">
      <c r="B98" s="162"/>
      <c r="D98" s="173" t="s">
        <v>73</v>
      </c>
      <c r="E98" s="174" t="s">
        <v>330</v>
      </c>
      <c r="F98" s="174" t="s">
        <v>4926</v>
      </c>
      <c r="I98" s="165"/>
      <c r="J98" s="175">
        <f>BK98</f>
        <v>0</v>
      </c>
      <c r="K98" s="401"/>
      <c r="L98" s="162"/>
      <c r="M98" s="167"/>
      <c r="N98" s="168"/>
      <c r="O98" s="168"/>
      <c r="P98" s="169">
        <f>SUM(P99:P102)</f>
        <v>0</v>
      </c>
      <c r="Q98" s="168"/>
      <c r="R98" s="169">
        <f>SUM(R99:R102)</f>
        <v>3.3701999999999996</v>
      </c>
      <c r="S98" s="168"/>
      <c r="T98" s="170">
        <f>SUM(T99:T102)</f>
        <v>0</v>
      </c>
      <c r="AR98" s="163" t="s">
        <v>82</v>
      </c>
      <c r="AT98" s="171" t="s">
        <v>73</v>
      </c>
      <c r="AU98" s="171" t="s">
        <v>82</v>
      </c>
      <c r="AY98" s="163" t="s">
        <v>285</v>
      </c>
      <c r="BK98" s="172">
        <f>SUM(BK99:BK102)</f>
        <v>0</v>
      </c>
    </row>
    <row r="99" spans="2:65" s="1" customFormat="1" ht="24">
      <c r="B99" s="176"/>
      <c r="C99" s="177" t="s">
        <v>319</v>
      </c>
      <c r="D99" s="177" t="s">
        <v>287</v>
      </c>
      <c r="E99" s="178" t="s">
        <v>4927</v>
      </c>
      <c r="F99" s="179" t="s">
        <v>4928</v>
      </c>
      <c r="G99" s="180" t="s">
        <v>328</v>
      </c>
      <c r="H99" s="181">
        <v>6</v>
      </c>
      <c r="I99" s="182"/>
      <c r="J99" s="183">
        <f>ROUND(I99*H99,2)</f>
        <v>0</v>
      </c>
      <c r="K99" s="415" t="s">
        <v>5585</v>
      </c>
      <c r="L99" s="42"/>
      <c r="M99" s="184" t="s">
        <v>5</v>
      </c>
      <c r="N99" s="185" t="s">
        <v>45</v>
      </c>
      <c r="O99" s="43"/>
      <c r="P99" s="186">
        <f>O99*H99</f>
        <v>0</v>
      </c>
      <c r="Q99" s="186">
        <v>0.378</v>
      </c>
      <c r="R99" s="186">
        <f>Q99*H99</f>
        <v>2.2679999999999998</v>
      </c>
      <c r="S99" s="186">
        <v>0</v>
      </c>
      <c r="T99" s="187">
        <f>S99*H99</f>
        <v>0</v>
      </c>
      <c r="AR99" s="25" t="s">
        <v>291</v>
      </c>
      <c r="AT99" s="25" t="s">
        <v>287</v>
      </c>
      <c r="AU99" s="25" t="s">
        <v>84</v>
      </c>
      <c r="AY99" s="25" t="s">
        <v>285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5" t="s">
        <v>82</v>
      </c>
      <c r="BK99" s="188">
        <f>ROUND(I99*H99,2)</f>
        <v>0</v>
      </c>
      <c r="BL99" s="25" t="s">
        <v>291</v>
      </c>
      <c r="BM99" s="25" t="s">
        <v>4929</v>
      </c>
    </row>
    <row r="100" spans="2:65" s="11" customFormat="1">
      <c r="B100" s="189"/>
      <c r="D100" s="215" t="s">
        <v>292</v>
      </c>
      <c r="E100" s="216" t="s">
        <v>5</v>
      </c>
      <c r="F100" s="217" t="s">
        <v>4930</v>
      </c>
      <c r="H100" s="218">
        <v>6</v>
      </c>
      <c r="I100" s="194"/>
      <c r="K100" s="412"/>
      <c r="L100" s="189"/>
      <c r="M100" s="195"/>
      <c r="N100" s="196"/>
      <c r="O100" s="196"/>
      <c r="P100" s="196"/>
      <c r="Q100" s="196"/>
      <c r="R100" s="196"/>
      <c r="S100" s="196"/>
      <c r="T100" s="197"/>
      <c r="AT100" s="191" t="s">
        <v>292</v>
      </c>
      <c r="AU100" s="191" t="s">
        <v>84</v>
      </c>
      <c r="AV100" s="11" t="s">
        <v>84</v>
      </c>
      <c r="AW100" s="11" t="s">
        <v>37</v>
      </c>
      <c r="AX100" s="11" t="s">
        <v>82</v>
      </c>
      <c r="AY100" s="191" t="s">
        <v>285</v>
      </c>
    </row>
    <row r="101" spans="2:65" s="1" customFormat="1" ht="36">
      <c r="B101" s="176"/>
      <c r="C101" s="177" t="s">
        <v>363</v>
      </c>
      <c r="D101" s="177" t="s">
        <v>287</v>
      </c>
      <c r="E101" s="178" t="s">
        <v>4931</v>
      </c>
      <c r="F101" s="179" t="s">
        <v>4932</v>
      </c>
      <c r="G101" s="180" t="s">
        <v>328</v>
      </c>
      <c r="H101" s="181">
        <v>6</v>
      </c>
      <c r="I101" s="182"/>
      <c r="J101" s="183">
        <f>ROUND(I101*H101,2)</f>
        <v>0</v>
      </c>
      <c r="K101" s="415" t="s">
        <v>5585</v>
      </c>
      <c r="L101" s="42"/>
      <c r="M101" s="184" t="s">
        <v>5</v>
      </c>
      <c r="N101" s="185" t="s">
        <v>45</v>
      </c>
      <c r="O101" s="43"/>
      <c r="P101" s="186">
        <f>O101*H101</f>
        <v>0</v>
      </c>
      <c r="Q101" s="186">
        <v>0.1837</v>
      </c>
      <c r="R101" s="186">
        <f>Q101*H101</f>
        <v>1.1022000000000001</v>
      </c>
      <c r="S101" s="186">
        <v>0</v>
      </c>
      <c r="T101" s="187">
        <f>S101*H101</f>
        <v>0</v>
      </c>
      <c r="AR101" s="25" t="s">
        <v>291</v>
      </c>
      <c r="AT101" s="25" t="s">
        <v>287</v>
      </c>
      <c r="AU101" s="25" t="s">
        <v>84</v>
      </c>
      <c r="AY101" s="25" t="s">
        <v>285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5" t="s">
        <v>82</v>
      </c>
      <c r="BK101" s="188">
        <f>ROUND(I101*H101,2)</f>
        <v>0</v>
      </c>
      <c r="BL101" s="25" t="s">
        <v>291</v>
      </c>
      <c r="BM101" s="25" t="s">
        <v>4933</v>
      </c>
    </row>
    <row r="102" spans="2:65" s="11" customFormat="1">
      <c r="B102" s="189"/>
      <c r="D102" s="190" t="s">
        <v>292</v>
      </c>
      <c r="E102" s="191" t="s">
        <v>5</v>
      </c>
      <c r="F102" s="192" t="s">
        <v>4934</v>
      </c>
      <c r="H102" s="193">
        <v>6</v>
      </c>
      <c r="I102" s="194"/>
      <c r="K102" s="412"/>
      <c r="L102" s="189"/>
      <c r="M102" s="195"/>
      <c r="N102" s="196"/>
      <c r="O102" s="196"/>
      <c r="P102" s="196"/>
      <c r="Q102" s="196"/>
      <c r="R102" s="196"/>
      <c r="S102" s="196"/>
      <c r="T102" s="197"/>
      <c r="AT102" s="191" t="s">
        <v>292</v>
      </c>
      <c r="AU102" s="191" t="s">
        <v>84</v>
      </c>
      <c r="AV102" s="11" t="s">
        <v>84</v>
      </c>
      <c r="AW102" s="11" t="s">
        <v>37</v>
      </c>
      <c r="AX102" s="11" t="s">
        <v>82</v>
      </c>
      <c r="AY102" s="191" t="s">
        <v>285</v>
      </c>
    </row>
    <row r="103" spans="2:65" s="10" customFormat="1" ht="14.4">
      <c r="B103" s="162"/>
      <c r="D103" s="173" t="s">
        <v>73</v>
      </c>
      <c r="E103" s="174" t="s">
        <v>4875</v>
      </c>
      <c r="F103" s="174" t="s">
        <v>4876</v>
      </c>
      <c r="I103" s="165"/>
      <c r="J103" s="175">
        <f>BK103</f>
        <v>0</v>
      </c>
      <c r="K103" s="401"/>
      <c r="L103" s="162"/>
      <c r="M103" s="167"/>
      <c r="N103" s="168"/>
      <c r="O103" s="168"/>
      <c r="P103" s="169">
        <f>SUM(P104:P108)</f>
        <v>0</v>
      </c>
      <c r="Q103" s="168"/>
      <c r="R103" s="169">
        <f>SUM(R104:R108)</f>
        <v>0</v>
      </c>
      <c r="S103" s="168"/>
      <c r="T103" s="170">
        <f>SUM(T104:T108)</f>
        <v>0</v>
      </c>
      <c r="AR103" s="163" t="s">
        <v>82</v>
      </c>
      <c r="AT103" s="171" t="s">
        <v>73</v>
      </c>
      <c r="AU103" s="171" t="s">
        <v>82</v>
      </c>
      <c r="AY103" s="163" t="s">
        <v>285</v>
      </c>
      <c r="BK103" s="172">
        <f>SUM(BK104:BK108)</f>
        <v>0</v>
      </c>
    </row>
    <row r="104" spans="2:65" s="1" customFormat="1" ht="24">
      <c r="B104" s="176"/>
      <c r="C104" s="177" t="s">
        <v>329</v>
      </c>
      <c r="D104" s="177" t="s">
        <v>287</v>
      </c>
      <c r="E104" s="178" t="s">
        <v>4877</v>
      </c>
      <c r="F104" s="179" t="s">
        <v>4935</v>
      </c>
      <c r="G104" s="180" t="s">
        <v>318</v>
      </c>
      <c r="H104" s="181">
        <v>61</v>
      </c>
      <c r="I104" s="182"/>
      <c r="J104" s="183">
        <f>ROUND(I104*H104,2)</f>
        <v>0</v>
      </c>
      <c r="K104" s="397" t="s">
        <v>5585</v>
      </c>
      <c r="L104" s="42"/>
      <c r="M104" s="184" t="s">
        <v>5</v>
      </c>
      <c r="N104" s="185" t="s">
        <v>45</v>
      </c>
      <c r="O104" s="43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AR104" s="25" t="s">
        <v>291</v>
      </c>
      <c r="AT104" s="25" t="s">
        <v>287</v>
      </c>
      <c r="AU104" s="25" t="s">
        <v>84</v>
      </c>
      <c r="AY104" s="25" t="s">
        <v>285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5" t="s">
        <v>82</v>
      </c>
      <c r="BK104" s="188">
        <f>ROUND(I104*H104,2)</f>
        <v>0</v>
      </c>
      <c r="BL104" s="25" t="s">
        <v>291</v>
      </c>
      <c r="BM104" s="25" t="s">
        <v>4936</v>
      </c>
    </row>
    <row r="105" spans="2:65" s="1" customFormat="1" ht="24">
      <c r="B105" s="176"/>
      <c r="C105" s="177" t="s">
        <v>373</v>
      </c>
      <c r="D105" s="177" t="s">
        <v>287</v>
      </c>
      <c r="E105" s="178" t="s">
        <v>4880</v>
      </c>
      <c r="F105" s="179" t="s">
        <v>4881</v>
      </c>
      <c r="G105" s="180" t="s">
        <v>318</v>
      </c>
      <c r="H105" s="181">
        <v>61</v>
      </c>
      <c r="I105" s="182"/>
      <c r="J105" s="183">
        <f>ROUND(I105*H105,2)</f>
        <v>0</v>
      </c>
      <c r="K105" s="397" t="s">
        <v>5585</v>
      </c>
      <c r="L105" s="42"/>
      <c r="M105" s="184" t="s">
        <v>5</v>
      </c>
      <c r="N105" s="185" t="s">
        <v>45</v>
      </c>
      <c r="O105" s="43"/>
      <c r="P105" s="186">
        <f>O105*H105</f>
        <v>0</v>
      </c>
      <c r="Q105" s="186">
        <v>0</v>
      </c>
      <c r="R105" s="186">
        <f>Q105*H105</f>
        <v>0</v>
      </c>
      <c r="S105" s="186">
        <v>0</v>
      </c>
      <c r="T105" s="187">
        <f>S105*H105</f>
        <v>0</v>
      </c>
      <c r="AR105" s="25" t="s">
        <v>291</v>
      </c>
      <c r="AT105" s="25" t="s">
        <v>287</v>
      </c>
      <c r="AU105" s="25" t="s">
        <v>84</v>
      </c>
      <c r="AY105" s="25" t="s">
        <v>285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5" t="s">
        <v>82</v>
      </c>
      <c r="BK105" s="188">
        <f>ROUND(I105*H105,2)</f>
        <v>0</v>
      </c>
      <c r="BL105" s="25" t="s">
        <v>291</v>
      </c>
      <c r="BM105" s="25" t="s">
        <v>4937</v>
      </c>
    </row>
    <row r="106" spans="2:65" s="1" customFormat="1" ht="24">
      <c r="B106" s="176"/>
      <c r="C106" s="177" t="s">
        <v>333</v>
      </c>
      <c r="D106" s="177" t="s">
        <v>287</v>
      </c>
      <c r="E106" s="178" t="s">
        <v>4883</v>
      </c>
      <c r="F106" s="179" t="s">
        <v>4938</v>
      </c>
      <c r="G106" s="180" t="s">
        <v>318</v>
      </c>
      <c r="H106" s="181">
        <v>61</v>
      </c>
      <c r="I106" s="182"/>
      <c r="J106" s="183">
        <f>ROUND(I106*H106,2)</f>
        <v>0</v>
      </c>
      <c r="K106" s="397" t="s">
        <v>5585</v>
      </c>
      <c r="L106" s="42"/>
      <c r="M106" s="184" t="s">
        <v>5</v>
      </c>
      <c r="N106" s="185" t="s">
        <v>45</v>
      </c>
      <c r="O106" s="4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AR106" s="25" t="s">
        <v>291</v>
      </c>
      <c r="AT106" s="25" t="s">
        <v>287</v>
      </c>
      <c r="AU106" s="25" t="s">
        <v>84</v>
      </c>
      <c r="AY106" s="25" t="s">
        <v>285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5" t="s">
        <v>82</v>
      </c>
      <c r="BK106" s="188">
        <f>ROUND(I106*H106,2)</f>
        <v>0</v>
      </c>
      <c r="BL106" s="25" t="s">
        <v>291</v>
      </c>
      <c r="BM106" s="25" t="s">
        <v>4939</v>
      </c>
    </row>
    <row r="107" spans="2:65" s="1" customFormat="1" ht="48">
      <c r="B107" s="176"/>
      <c r="C107" s="177" t="s">
        <v>11</v>
      </c>
      <c r="D107" s="177" t="s">
        <v>287</v>
      </c>
      <c r="E107" s="178" t="s">
        <v>4886</v>
      </c>
      <c r="F107" s="179" t="s">
        <v>4940</v>
      </c>
      <c r="G107" s="180" t="s">
        <v>1061</v>
      </c>
      <c r="H107" s="181">
        <v>3</v>
      </c>
      <c r="I107" s="182"/>
      <c r="J107" s="183">
        <f>ROUND(I107*H107,2)</f>
        <v>0</v>
      </c>
      <c r="K107" s="414" t="s">
        <v>5583</v>
      </c>
      <c r="L107" s="42"/>
      <c r="M107" s="184" t="s">
        <v>5</v>
      </c>
      <c r="N107" s="185" t="s">
        <v>45</v>
      </c>
      <c r="O107" s="43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AR107" s="25" t="s">
        <v>291</v>
      </c>
      <c r="AT107" s="25" t="s">
        <v>287</v>
      </c>
      <c r="AU107" s="25" t="s">
        <v>84</v>
      </c>
      <c r="AY107" s="25" t="s">
        <v>285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5" t="s">
        <v>82</v>
      </c>
      <c r="BK107" s="188">
        <f>ROUND(I107*H107,2)</f>
        <v>0</v>
      </c>
      <c r="BL107" s="25" t="s">
        <v>291</v>
      </c>
      <c r="BM107" s="25" t="s">
        <v>4941</v>
      </c>
    </row>
    <row r="108" spans="2:65" s="1" customFormat="1">
      <c r="B108" s="176"/>
      <c r="C108" s="177" t="s">
        <v>337</v>
      </c>
      <c r="D108" s="177" t="s">
        <v>287</v>
      </c>
      <c r="E108" s="178" t="s">
        <v>4942</v>
      </c>
      <c r="F108" s="179" t="s">
        <v>4943</v>
      </c>
      <c r="G108" s="180" t="s">
        <v>1061</v>
      </c>
      <c r="H108" s="181">
        <v>1</v>
      </c>
      <c r="I108" s="182"/>
      <c r="J108" s="183">
        <f>ROUND(I108*H108,2)</f>
        <v>0</v>
      </c>
      <c r="K108" s="415" t="s">
        <v>5584</v>
      </c>
      <c r="L108" s="42"/>
      <c r="M108" s="184" t="s">
        <v>5</v>
      </c>
      <c r="N108" s="185" t="s">
        <v>45</v>
      </c>
      <c r="O108" s="4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AR108" s="25" t="s">
        <v>291</v>
      </c>
      <c r="AT108" s="25" t="s">
        <v>287</v>
      </c>
      <c r="AU108" s="25" t="s">
        <v>84</v>
      </c>
      <c r="AY108" s="25" t="s">
        <v>285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5" t="s">
        <v>82</v>
      </c>
      <c r="BK108" s="188">
        <f>ROUND(I108*H108,2)</f>
        <v>0</v>
      </c>
      <c r="BL108" s="25" t="s">
        <v>291</v>
      </c>
      <c r="BM108" s="25" t="s">
        <v>4944</v>
      </c>
    </row>
    <row r="109" spans="2:65" s="10" customFormat="1" ht="14.4">
      <c r="B109" s="162"/>
      <c r="D109" s="173" t="s">
        <v>73</v>
      </c>
      <c r="E109" s="174" t="s">
        <v>3664</v>
      </c>
      <c r="F109" s="174" t="s">
        <v>2985</v>
      </c>
      <c r="I109" s="165"/>
      <c r="J109" s="175">
        <f>BK109</f>
        <v>0</v>
      </c>
      <c r="K109" s="401"/>
      <c r="L109" s="162"/>
      <c r="M109" s="167"/>
      <c r="N109" s="168"/>
      <c r="O109" s="168"/>
      <c r="P109" s="169">
        <f>P110</f>
        <v>0</v>
      </c>
      <c r="Q109" s="168"/>
      <c r="R109" s="169">
        <f>R110</f>
        <v>0</v>
      </c>
      <c r="S109" s="168"/>
      <c r="T109" s="170">
        <f>T110</f>
        <v>0</v>
      </c>
      <c r="AR109" s="163" t="s">
        <v>82</v>
      </c>
      <c r="AT109" s="171" t="s">
        <v>73</v>
      </c>
      <c r="AU109" s="171" t="s">
        <v>82</v>
      </c>
      <c r="AY109" s="163" t="s">
        <v>285</v>
      </c>
      <c r="BK109" s="172">
        <f>BK110</f>
        <v>0</v>
      </c>
    </row>
    <row r="110" spans="2:65" s="1" customFormat="1">
      <c r="B110" s="176"/>
      <c r="C110" s="177" t="s">
        <v>390</v>
      </c>
      <c r="D110" s="177" t="s">
        <v>287</v>
      </c>
      <c r="E110" s="178" t="s">
        <v>1295</v>
      </c>
      <c r="F110" s="179" t="s">
        <v>4945</v>
      </c>
      <c r="G110" s="180" t="s">
        <v>1061</v>
      </c>
      <c r="H110" s="181">
        <v>1</v>
      </c>
      <c r="I110" s="182"/>
      <c r="J110" s="183">
        <f>ROUND(I110*H110,2)</f>
        <v>0</v>
      </c>
      <c r="K110" s="415" t="s">
        <v>5584</v>
      </c>
      <c r="L110" s="42"/>
      <c r="M110" s="184" t="s">
        <v>5</v>
      </c>
      <c r="N110" s="185" t="s">
        <v>45</v>
      </c>
      <c r="O110" s="43"/>
      <c r="P110" s="186">
        <f>O110*H110</f>
        <v>0</v>
      </c>
      <c r="Q110" s="186">
        <v>0</v>
      </c>
      <c r="R110" s="186">
        <f>Q110*H110</f>
        <v>0</v>
      </c>
      <c r="S110" s="186">
        <v>0</v>
      </c>
      <c r="T110" s="187">
        <f>S110*H110</f>
        <v>0</v>
      </c>
      <c r="AR110" s="25" t="s">
        <v>291</v>
      </c>
      <c r="AT110" s="25" t="s">
        <v>287</v>
      </c>
      <c r="AU110" s="25" t="s">
        <v>84</v>
      </c>
      <c r="AY110" s="25" t="s">
        <v>285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5" t="s">
        <v>82</v>
      </c>
      <c r="BK110" s="188">
        <f>ROUND(I110*H110,2)</f>
        <v>0</v>
      </c>
      <c r="BL110" s="25" t="s">
        <v>291</v>
      </c>
      <c r="BM110" s="25" t="s">
        <v>4946</v>
      </c>
    </row>
    <row r="111" spans="2:65" s="10" customFormat="1" ht="14.4">
      <c r="B111" s="162"/>
      <c r="D111" s="173" t="s">
        <v>73</v>
      </c>
      <c r="E111" s="174" t="s">
        <v>348</v>
      </c>
      <c r="F111" s="174" t="s">
        <v>4947</v>
      </c>
      <c r="I111" s="165"/>
      <c r="J111" s="175">
        <f>BK111</f>
        <v>0</v>
      </c>
      <c r="K111" s="401"/>
      <c r="L111" s="162"/>
      <c r="M111" s="167"/>
      <c r="N111" s="168"/>
      <c r="O111" s="168"/>
      <c r="P111" s="169">
        <f>SUM(P112:P113)</f>
        <v>0</v>
      </c>
      <c r="Q111" s="168"/>
      <c r="R111" s="169">
        <f>SUM(R112:R113)</f>
        <v>0</v>
      </c>
      <c r="S111" s="168"/>
      <c r="T111" s="170">
        <f>SUM(T112:T113)</f>
        <v>0</v>
      </c>
      <c r="AR111" s="163" t="s">
        <v>82</v>
      </c>
      <c r="AT111" s="171" t="s">
        <v>73</v>
      </c>
      <c r="AU111" s="171" t="s">
        <v>82</v>
      </c>
      <c r="AY111" s="163" t="s">
        <v>285</v>
      </c>
      <c r="BK111" s="172">
        <f>SUM(BK112:BK113)</f>
        <v>0</v>
      </c>
    </row>
    <row r="112" spans="2:65" s="1" customFormat="1" ht="48">
      <c r="B112" s="176"/>
      <c r="C112" s="177" t="s">
        <v>341</v>
      </c>
      <c r="D112" s="177" t="s">
        <v>287</v>
      </c>
      <c r="E112" s="178" t="s">
        <v>4948</v>
      </c>
      <c r="F112" s="179" t="s">
        <v>4949</v>
      </c>
      <c r="G112" s="180" t="s">
        <v>328</v>
      </c>
      <c r="H112" s="181">
        <v>6</v>
      </c>
      <c r="I112" s="182"/>
      <c r="J112" s="183">
        <f>ROUND(I112*H112,2)</f>
        <v>0</v>
      </c>
      <c r="K112" s="415" t="s">
        <v>5585</v>
      </c>
      <c r="L112" s="42"/>
      <c r="M112" s="184" t="s">
        <v>5</v>
      </c>
      <c r="N112" s="185" t="s">
        <v>45</v>
      </c>
      <c r="O112" s="4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AR112" s="25" t="s">
        <v>291</v>
      </c>
      <c r="AT112" s="25" t="s">
        <v>287</v>
      </c>
      <c r="AU112" s="25" t="s">
        <v>84</v>
      </c>
      <c r="AY112" s="25" t="s">
        <v>285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5" t="s">
        <v>82</v>
      </c>
      <c r="BK112" s="188">
        <f>ROUND(I112*H112,2)</f>
        <v>0</v>
      </c>
      <c r="BL112" s="25" t="s">
        <v>291</v>
      </c>
      <c r="BM112" s="25" t="s">
        <v>4950</v>
      </c>
    </row>
    <row r="113" spans="2:65" s="11" customFormat="1">
      <c r="B113" s="189"/>
      <c r="D113" s="190" t="s">
        <v>292</v>
      </c>
      <c r="E113" s="191" t="s">
        <v>5</v>
      </c>
      <c r="F113" s="192" t="s">
        <v>4907</v>
      </c>
      <c r="H113" s="193">
        <v>6</v>
      </c>
      <c r="I113" s="194"/>
      <c r="K113" s="412"/>
      <c r="L113" s="189"/>
      <c r="M113" s="195"/>
      <c r="N113" s="196"/>
      <c r="O113" s="196"/>
      <c r="P113" s="196"/>
      <c r="Q113" s="196"/>
      <c r="R113" s="196"/>
      <c r="S113" s="196"/>
      <c r="T113" s="197"/>
      <c r="AT113" s="191" t="s">
        <v>292</v>
      </c>
      <c r="AU113" s="191" t="s">
        <v>84</v>
      </c>
      <c r="AV113" s="11" t="s">
        <v>84</v>
      </c>
      <c r="AW113" s="11" t="s">
        <v>37</v>
      </c>
      <c r="AX113" s="11" t="s">
        <v>82</v>
      </c>
      <c r="AY113" s="191" t="s">
        <v>285</v>
      </c>
    </row>
    <row r="114" spans="2:65" s="10" customFormat="1" ht="14.4">
      <c r="B114" s="162"/>
      <c r="D114" s="173" t="s">
        <v>73</v>
      </c>
      <c r="E114" s="174" t="s">
        <v>4503</v>
      </c>
      <c r="F114" s="174" t="s">
        <v>4903</v>
      </c>
      <c r="I114" s="165"/>
      <c r="J114" s="175">
        <f>BK114</f>
        <v>0</v>
      </c>
      <c r="K114" s="401"/>
      <c r="L114" s="162"/>
      <c r="M114" s="167"/>
      <c r="N114" s="168"/>
      <c r="O114" s="168"/>
      <c r="P114" s="169">
        <f>P115</f>
        <v>0</v>
      </c>
      <c r="Q114" s="168"/>
      <c r="R114" s="169">
        <f>R115</f>
        <v>0</v>
      </c>
      <c r="S114" s="168"/>
      <c r="T114" s="170">
        <f>T115</f>
        <v>0</v>
      </c>
      <c r="AR114" s="163" t="s">
        <v>82</v>
      </c>
      <c r="AT114" s="171" t="s">
        <v>73</v>
      </c>
      <c r="AU114" s="171" t="s">
        <v>82</v>
      </c>
      <c r="AY114" s="163" t="s">
        <v>285</v>
      </c>
      <c r="BK114" s="172">
        <f>BK115</f>
        <v>0</v>
      </c>
    </row>
    <row r="115" spans="2:65" s="1" customFormat="1">
      <c r="B115" s="176"/>
      <c r="C115" s="177" t="s">
        <v>402</v>
      </c>
      <c r="D115" s="177" t="s">
        <v>287</v>
      </c>
      <c r="E115" s="178" t="s">
        <v>4904</v>
      </c>
      <c r="F115" s="179" t="s">
        <v>4905</v>
      </c>
      <c r="G115" s="180" t="s">
        <v>1222</v>
      </c>
      <c r="H115" s="181">
        <v>24</v>
      </c>
      <c r="I115" s="182"/>
      <c r="J115" s="183">
        <f>ROUND(I115*H115,2)</f>
        <v>0</v>
      </c>
      <c r="K115" s="415" t="s">
        <v>5584</v>
      </c>
      <c r="L115" s="42"/>
      <c r="M115" s="184" t="s">
        <v>5</v>
      </c>
      <c r="N115" s="257" t="s">
        <v>45</v>
      </c>
      <c r="O115" s="258"/>
      <c r="P115" s="259">
        <f>O115*H115</f>
        <v>0</v>
      </c>
      <c r="Q115" s="259">
        <v>0</v>
      </c>
      <c r="R115" s="259">
        <f>Q115*H115</f>
        <v>0</v>
      </c>
      <c r="S115" s="259">
        <v>0</v>
      </c>
      <c r="T115" s="260">
        <f>S115*H115</f>
        <v>0</v>
      </c>
      <c r="AR115" s="25" t="s">
        <v>291</v>
      </c>
      <c r="AT115" s="25" t="s">
        <v>287</v>
      </c>
      <c r="AU115" s="25" t="s">
        <v>84</v>
      </c>
      <c r="AY115" s="25" t="s">
        <v>285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5" t="s">
        <v>82</v>
      </c>
      <c r="BK115" s="188">
        <f>ROUND(I115*H115,2)</f>
        <v>0</v>
      </c>
      <c r="BL115" s="25" t="s">
        <v>291</v>
      </c>
      <c r="BM115" s="25" t="s">
        <v>4951</v>
      </c>
    </row>
    <row r="116" spans="2:65" s="1" customFormat="1" ht="6.9" customHeight="1">
      <c r="B116" s="57"/>
      <c r="C116" s="58"/>
      <c r="D116" s="58"/>
      <c r="E116" s="58"/>
      <c r="F116" s="58"/>
      <c r="G116" s="58"/>
      <c r="H116" s="58"/>
      <c r="I116" s="129"/>
      <c r="J116" s="58"/>
      <c r="K116" s="58"/>
      <c r="L116" s="42"/>
    </row>
  </sheetData>
  <autoFilter ref="C83:K115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9"/>
  <sheetViews>
    <sheetView showGridLines="0" workbookViewId="0">
      <pane ySplit="1" topLeftCell="A121" activePane="bottomLeft" state="frozen"/>
      <selection pane="bottomLeft" activeCell="K90" sqref="K90:K138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0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1"/>
      <c r="C1" s="101"/>
      <c r="D1" s="102" t="s">
        <v>1</v>
      </c>
      <c r="E1" s="101"/>
      <c r="F1" s="103" t="s">
        <v>122</v>
      </c>
      <c r="G1" s="384" t="s">
        <v>123</v>
      </c>
      <c r="H1" s="384"/>
      <c r="I1" s="104"/>
      <c r="J1" s="103" t="s">
        <v>124</v>
      </c>
      <c r="K1" s="102" t="s">
        <v>125</v>
      </c>
      <c r="L1" s="103" t="s">
        <v>126</v>
      </c>
      <c r="M1" s="103"/>
      <c r="N1" s="103"/>
      <c r="O1" s="103"/>
      <c r="P1" s="103"/>
      <c r="Q1" s="103"/>
      <c r="R1" s="103"/>
      <c r="S1" s="103"/>
      <c r="T1" s="10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44" t="s">
        <v>8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5" t="s">
        <v>104</v>
      </c>
      <c r="AZ2" s="105" t="s">
        <v>4952</v>
      </c>
      <c r="BA2" s="105" t="s">
        <v>5</v>
      </c>
      <c r="BB2" s="105" t="s">
        <v>5</v>
      </c>
      <c r="BC2" s="105" t="s">
        <v>319</v>
      </c>
      <c r="BD2" s="105" t="s">
        <v>84</v>
      </c>
    </row>
    <row r="3" spans="1:70" ht="6.9" customHeight="1">
      <c r="B3" s="26"/>
      <c r="C3" s="27"/>
      <c r="D3" s="27"/>
      <c r="E3" s="27"/>
      <c r="F3" s="27"/>
      <c r="G3" s="27"/>
      <c r="H3" s="27"/>
      <c r="I3" s="106"/>
      <c r="J3" s="27"/>
      <c r="K3" s="28"/>
      <c r="AT3" s="25" t="s">
        <v>84</v>
      </c>
    </row>
    <row r="4" spans="1:70" ht="36.9" customHeight="1">
      <c r="B4" s="29"/>
      <c r="C4" s="30"/>
      <c r="D4" s="31" t="s">
        <v>131</v>
      </c>
      <c r="E4" s="30"/>
      <c r="F4" s="30"/>
      <c r="G4" s="30"/>
      <c r="H4" s="30"/>
      <c r="I4" s="107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07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07"/>
      <c r="J6" s="30"/>
      <c r="K6" s="32"/>
    </row>
    <row r="7" spans="1:70" ht="20.399999999999999" customHeight="1">
      <c r="B7" s="29"/>
      <c r="C7" s="30"/>
      <c r="D7" s="30"/>
      <c r="E7" s="385" t="str">
        <f>'Rekapitulace stavby'!K6</f>
        <v xml:space="preserve"> Památník J.A. Komenského ve Fulneku- živé muzeum II - ZD</v>
      </c>
      <c r="F7" s="386"/>
      <c r="G7" s="386"/>
      <c r="H7" s="386"/>
      <c r="I7" s="107"/>
      <c r="J7" s="30"/>
      <c r="K7" s="32"/>
    </row>
    <row r="8" spans="1:70" s="1" customFormat="1" ht="13.2">
      <c r="B8" s="42"/>
      <c r="C8" s="43"/>
      <c r="D8" s="38" t="s">
        <v>140</v>
      </c>
      <c r="E8" s="43"/>
      <c r="F8" s="43"/>
      <c r="G8" s="43"/>
      <c r="H8" s="43"/>
      <c r="I8" s="108"/>
      <c r="J8" s="43"/>
      <c r="K8" s="46"/>
    </row>
    <row r="9" spans="1:70" s="1" customFormat="1" ht="36.9" customHeight="1">
      <c r="B9" s="42"/>
      <c r="C9" s="43"/>
      <c r="D9" s="43"/>
      <c r="E9" s="387" t="s">
        <v>4953</v>
      </c>
      <c r="F9" s="388"/>
      <c r="G9" s="388"/>
      <c r="H9" s="388"/>
      <c r="I9" s="10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08"/>
      <c r="J10" s="43"/>
      <c r="K10" s="46"/>
    </row>
    <row r="11" spans="1:70" s="1" customFormat="1" ht="14.4" customHeight="1">
      <c r="B11" s="42"/>
      <c r="C11" s="43"/>
      <c r="D11" s="38" t="s">
        <v>21</v>
      </c>
      <c r="E11" s="43"/>
      <c r="F11" s="36" t="s">
        <v>105</v>
      </c>
      <c r="G11" s="43"/>
      <c r="H11" s="43"/>
      <c r="I11" s="109" t="s">
        <v>23</v>
      </c>
      <c r="J11" s="36" t="s">
        <v>5</v>
      </c>
      <c r="K11" s="46"/>
    </row>
    <row r="12" spans="1:70" s="1" customFormat="1" ht="14.4" customHeight="1">
      <c r="B12" s="42"/>
      <c r="C12" s="43"/>
      <c r="D12" s="38" t="s">
        <v>24</v>
      </c>
      <c r="E12" s="43"/>
      <c r="F12" s="36" t="s">
        <v>150</v>
      </c>
      <c r="G12" s="43"/>
      <c r="H12" s="43"/>
      <c r="I12" s="109" t="s">
        <v>26</v>
      </c>
      <c r="J12" s="110" t="str">
        <f>'Rekapitulace stavby'!AN8</f>
        <v>5. 4. 2018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08"/>
      <c r="J13" s="43"/>
      <c r="K13" s="46"/>
    </row>
    <row r="14" spans="1:70" s="1" customFormat="1" ht="14.4" customHeight="1">
      <c r="B14" s="42"/>
      <c r="C14" s="43"/>
      <c r="D14" s="38" t="s">
        <v>28</v>
      </c>
      <c r="E14" s="43"/>
      <c r="F14" s="43"/>
      <c r="G14" s="43"/>
      <c r="H14" s="43"/>
      <c r="I14" s="109" t="s">
        <v>29</v>
      </c>
      <c r="J14" s="36" t="s">
        <v>5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09" t="s">
        <v>31</v>
      </c>
      <c r="J15" s="36" t="s">
        <v>5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08"/>
      <c r="J16" s="43"/>
      <c r="K16" s="46"/>
    </row>
    <row r="17" spans="2:11" s="1" customFormat="1" ht="14.4" customHeight="1">
      <c r="B17" s="42"/>
      <c r="C17" s="43"/>
      <c r="D17" s="38" t="s">
        <v>32</v>
      </c>
      <c r="E17" s="43"/>
      <c r="F17" s="43"/>
      <c r="G17" s="43"/>
      <c r="H17" s="43"/>
      <c r="I17" s="10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0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08"/>
      <c r="J19" s="43"/>
      <c r="K19" s="46"/>
    </row>
    <row r="20" spans="2:11" s="1" customFormat="1" ht="14.4" customHeight="1">
      <c r="B20" s="42"/>
      <c r="C20" s="43"/>
      <c r="D20" s="38" t="s">
        <v>34</v>
      </c>
      <c r="E20" s="43"/>
      <c r="F20" s="43"/>
      <c r="G20" s="43"/>
      <c r="H20" s="43"/>
      <c r="I20" s="109" t="s">
        <v>29</v>
      </c>
      <c r="J20" s="36" t="s">
        <v>4857</v>
      </c>
      <c r="K20" s="46"/>
    </row>
    <row r="21" spans="2:11" s="1" customFormat="1" ht="18" customHeight="1">
      <c r="B21" s="42"/>
      <c r="C21" s="43"/>
      <c r="D21" s="43"/>
      <c r="E21" s="36" t="s">
        <v>4858</v>
      </c>
      <c r="F21" s="43"/>
      <c r="G21" s="43"/>
      <c r="H21" s="43"/>
      <c r="I21" s="109" t="s">
        <v>31</v>
      </c>
      <c r="J21" s="36" t="s">
        <v>5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08"/>
      <c r="J22" s="43"/>
      <c r="K22" s="46"/>
    </row>
    <row r="23" spans="2:11" s="1" customFormat="1" ht="14.4" customHeight="1">
      <c r="B23" s="42"/>
      <c r="C23" s="43"/>
      <c r="D23" s="38" t="s">
        <v>38</v>
      </c>
      <c r="E23" s="43"/>
      <c r="F23" s="43"/>
      <c r="G23" s="43"/>
      <c r="H23" s="43"/>
      <c r="I23" s="108"/>
      <c r="J23" s="43"/>
      <c r="K23" s="46"/>
    </row>
    <row r="24" spans="2:11" s="6" customFormat="1" ht="20.399999999999999" customHeight="1">
      <c r="B24" s="111"/>
      <c r="C24" s="112"/>
      <c r="D24" s="112"/>
      <c r="E24" s="377" t="s">
        <v>4954</v>
      </c>
      <c r="F24" s="377"/>
      <c r="G24" s="377"/>
      <c r="H24" s="377"/>
      <c r="I24" s="113"/>
      <c r="J24" s="112"/>
      <c r="K24" s="114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08"/>
      <c r="J25" s="43"/>
      <c r="K25" s="46"/>
    </row>
    <row r="26" spans="2:11" s="1" customFormat="1" ht="6.9" customHeight="1">
      <c r="B26" s="42"/>
      <c r="C26" s="43"/>
      <c r="D26" s="69"/>
      <c r="E26" s="69"/>
      <c r="F26" s="69"/>
      <c r="G26" s="69"/>
      <c r="H26" s="69"/>
      <c r="I26" s="115"/>
      <c r="J26" s="69"/>
      <c r="K26" s="116"/>
    </row>
    <row r="27" spans="2:11" s="1" customFormat="1" ht="25.35" customHeight="1">
      <c r="B27" s="42"/>
      <c r="C27" s="43"/>
      <c r="D27" s="117" t="s">
        <v>40</v>
      </c>
      <c r="E27" s="43"/>
      <c r="F27" s="43"/>
      <c r="G27" s="43"/>
      <c r="H27" s="43"/>
      <c r="I27" s="108"/>
      <c r="J27" s="118">
        <f>ROUND(J87,2)</f>
        <v>0</v>
      </c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15"/>
      <c r="J28" s="69"/>
      <c r="K28" s="116"/>
    </row>
    <row r="29" spans="2:11" s="1" customFormat="1" ht="14.4" customHeight="1">
      <c r="B29" s="42"/>
      <c r="C29" s="43"/>
      <c r="D29" s="43"/>
      <c r="E29" s="43"/>
      <c r="F29" s="47" t="s">
        <v>42</v>
      </c>
      <c r="G29" s="43"/>
      <c r="H29" s="43"/>
      <c r="I29" s="119" t="s">
        <v>41</v>
      </c>
      <c r="J29" s="47" t="s">
        <v>43</v>
      </c>
      <c r="K29" s="46"/>
    </row>
    <row r="30" spans="2:11" s="1" customFormat="1" ht="14.4" customHeight="1">
      <c r="B30" s="42"/>
      <c r="C30" s="43"/>
      <c r="D30" s="50" t="s">
        <v>44</v>
      </c>
      <c r="E30" s="50" t="s">
        <v>45</v>
      </c>
      <c r="F30" s="120">
        <f>ROUND(SUM(BE87:BE138), 2)</f>
        <v>0</v>
      </c>
      <c r="G30" s="43"/>
      <c r="H30" s="43"/>
      <c r="I30" s="121">
        <v>0.21</v>
      </c>
      <c r="J30" s="120">
        <f>ROUND(ROUND((SUM(BE87:BE138)),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46</v>
      </c>
      <c r="F31" s="120">
        <f>ROUND(SUM(BF87:BF138), 2)</f>
        <v>0</v>
      </c>
      <c r="G31" s="43"/>
      <c r="H31" s="43"/>
      <c r="I31" s="121">
        <v>0.15</v>
      </c>
      <c r="J31" s="120">
        <f>ROUND(ROUND((SUM(BF87:BF138)),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47</v>
      </c>
      <c r="F32" s="120">
        <f>ROUND(SUM(BG87:BG138), 2)</f>
        <v>0</v>
      </c>
      <c r="G32" s="43"/>
      <c r="H32" s="43"/>
      <c r="I32" s="121">
        <v>0.21</v>
      </c>
      <c r="J32" s="120">
        <v>0</v>
      </c>
      <c r="K32" s="46"/>
    </row>
    <row r="33" spans="2:11" s="1" customFormat="1" ht="14.4" hidden="1" customHeight="1">
      <c r="B33" s="42"/>
      <c r="C33" s="43"/>
      <c r="D33" s="43"/>
      <c r="E33" s="50" t="s">
        <v>48</v>
      </c>
      <c r="F33" s="120">
        <f>ROUND(SUM(BH87:BH138), 2)</f>
        <v>0</v>
      </c>
      <c r="G33" s="43"/>
      <c r="H33" s="43"/>
      <c r="I33" s="121">
        <v>0.15</v>
      </c>
      <c r="J33" s="120"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20">
        <f>ROUND(SUM(BI87:BI138), 2)</f>
        <v>0</v>
      </c>
      <c r="G34" s="43"/>
      <c r="H34" s="43"/>
      <c r="I34" s="121">
        <v>0</v>
      </c>
      <c r="J34" s="120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08"/>
      <c r="J35" s="43"/>
      <c r="K35" s="46"/>
    </row>
    <row r="36" spans="2:11" s="1" customFormat="1" ht="25.35" customHeight="1">
      <c r="B36" s="42"/>
      <c r="C36" s="122"/>
      <c r="D36" s="123" t="s">
        <v>50</v>
      </c>
      <c r="E36" s="72"/>
      <c r="F36" s="72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29"/>
      <c r="J37" s="58"/>
      <c r="K37" s="59"/>
    </row>
    <row r="41" spans="2:11" s="1" customFormat="1" ht="6.9" customHeight="1">
      <c r="B41" s="60"/>
      <c r="C41" s="61"/>
      <c r="D41" s="61"/>
      <c r="E41" s="61"/>
      <c r="F41" s="61"/>
      <c r="G41" s="61"/>
      <c r="H41" s="61"/>
      <c r="I41" s="130"/>
      <c r="J41" s="61"/>
      <c r="K41" s="131"/>
    </row>
    <row r="42" spans="2:11" s="1" customFormat="1" ht="36.9" customHeight="1">
      <c r="B42" s="42"/>
      <c r="C42" s="31" t="s">
        <v>157</v>
      </c>
      <c r="D42" s="43"/>
      <c r="E42" s="43"/>
      <c r="F42" s="43"/>
      <c r="G42" s="43"/>
      <c r="H42" s="43"/>
      <c r="I42" s="108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08"/>
      <c r="J43" s="43"/>
      <c r="K43" s="46"/>
    </row>
    <row r="44" spans="2:11" s="1" customFormat="1" ht="14.4" customHeight="1">
      <c r="B44" s="42"/>
      <c r="C44" s="38" t="s">
        <v>19</v>
      </c>
      <c r="D44" s="43"/>
      <c r="E44" s="43"/>
      <c r="F44" s="43"/>
      <c r="G44" s="43"/>
      <c r="H44" s="43"/>
      <c r="I44" s="108"/>
      <c r="J44" s="43"/>
      <c r="K44" s="46"/>
    </row>
    <row r="45" spans="2:11" s="1" customFormat="1" ht="20.399999999999999" customHeight="1">
      <c r="B45" s="42"/>
      <c r="C45" s="43"/>
      <c r="D45" s="43"/>
      <c r="E45" s="385" t="str">
        <f>E7</f>
        <v xml:space="preserve"> Památník J.A. Komenského ve Fulneku- živé muzeum II - ZD</v>
      </c>
      <c r="F45" s="386"/>
      <c r="G45" s="386"/>
      <c r="H45" s="386"/>
      <c r="I45" s="108"/>
      <c r="J45" s="43"/>
      <c r="K45" s="46"/>
    </row>
    <row r="46" spans="2:11" s="1" customFormat="1" ht="14.4" customHeight="1">
      <c r="B46" s="42"/>
      <c r="C46" s="38" t="s">
        <v>140</v>
      </c>
      <c r="D46" s="43"/>
      <c r="E46" s="43"/>
      <c r="F46" s="43"/>
      <c r="G46" s="43"/>
      <c r="H46" s="43"/>
      <c r="I46" s="108"/>
      <c r="J46" s="43"/>
      <c r="K46" s="46"/>
    </row>
    <row r="47" spans="2:11" s="1" customFormat="1" ht="22.2" customHeight="1">
      <c r="B47" s="42"/>
      <c r="C47" s="43"/>
      <c r="D47" s="43"/>
      <c r="E47" s="387" t="str">
        <f>E9</f>
        <v>074-07-II - SO 07 Středotlaká přípojka a venkovní OPZ</v>
      </c>
      <c r="F47" s="388"/>
      <c r="G47" s="388"/>
      <c r="H47" s="388"/>
      <c r="I47" s="108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0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Sborová 80, Fulnek</v>
      </c>
      <c r="G49" s="43"/>
      <c r="H49" s="43"/>
      <c r="I49" s="109" t="s">
        <v>26</v>
      </c>
      <c r="J49" s="110" t="str">
        <f>IF(J12="","",J12)</f>
        <v>5. 4. 2018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08"/>
      <c r="J50" s="43"/>
      <c r="K50" s="46"/>
    </row>
    <row r="51" spans="2:47" s="1" customFormat="1" ht="13.2">
      <c r="B51" s="42"/>
      <c r="C51" s="38" t="s">
        <v>28</v>
      </c>
      <c r="D51" s="43"/>
      <c r="E51" s="43"/>
      <c r="F51" s="36" t="str">
        <f>E15</f>
        <v>MUZEUM NOVOJIČÍNSKA, příspěvková org., N</v>
      </c>
      <c r="G51" s="43"/>
      <c r="H51" s="43"/>
      <c r="I51" s="109" t="s">
        <v>34</v>
      </c>
      <c r="J51" s="36" t="str">
        <f>E21</f>
        <v>Haráková Simona, Venkovská 666, 742 42, Šenov u NJ</v>
      </c>
      <c r="K51" s="46"/>
    </row>
    <row r="52" spans="2:47" s="1" customFormat="1" ht="14.4" customHeight="1">
      <c r="B52" s="42"/>
      <c r="C52" s="38" t="s">
        <v>32</v>
      </c>
      <c r="D52" s="43"/>
      <c r="E52" s="43"/>
      <c r="F52" s="36" t="str">
        <f>IF(E18="","",E18)</f>
        <v/>
      </c>
      <c r="G52" s="43"/>
      <c r="H52" s="43"/>
      <c r="I52" s="10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8"/>
      <c r="J53" s="43"/>
      <c r="K53" s="46"/>
    </row>
    <row r="54" spans="2:47" s="1" customFormat="1" ht="29.25" customHeight="1">
      <c r="B54" s="42"/>
      <c r="C54" s="132" t="s">
        <v>158</v>
      </c>
      <c r="D54" s="122"/>
      <c r="E54" s="122"/>
      <c r="F54" s="122"/>
      <c r="G54" s="122"/>
      <c r="H54" s="122"/>
      <c r="I54" s="133"/>
      <c r="J54" s="134" t="s">
        <v>159</v>
      </c>
      <c r="K54" s="135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8"/>
      <c r="J55" s="43"/>
      <c r="K55" s="46"/>
    </row>
    <row r="56" spans="2:47" s="1" customFormat="1" ht="29.25" customHeight="1">
      <c r="B56" s="42"/>
      <c r="C56" s="136" t="s">
        <v>160</v>
      </c>
      <c r="D56" s="43"/>
      <c r="E56" s="43"/>
      <c r="F56" s="43"/>
      <c r="G56" s="43"/>
      <c r="H56" s="43"/>
      <c r="I56" s="108"/>
      <c r="J56" s="118">
        <f>J87</f>
        <v>0</v>
      </c>
      <c r="K56" s="46"/>
      <c r="AU56" s="25" t="s">
        <v>161</v>
      </c>
    </row>
    <row r="57" spans="2:47" s="7" customFormat="1" ht="24.9" customHeight="1">
      <c r="B57" s="137"/>
      <c r="C57" s="138"/>
      <c r="D57" s="139" t="s">
        <v>162</v>
      </c>
      <c r="E57" s="140"/>
      <c r="F57" s="140"/>
      <c r="G57" s="140"/>
      <c r="H57" s="140"/>
      <c r="I57" s="141"/>
      <c r="J57" s="142">
        <f>J88</f>
        <v>0</v>
      </c>
      <c r="K57" s="143"/>
    </row>
    <row r="58" spans="2:47" s="8" customFormat="1" ht="19.95" customHeight="1">
      <c r="B58" s="144"/>
      <c r="C58" s="145"/>
      <c r="D58" s="146" t="s">
        <v>163</v>
      </c>
      <c r="E58" s="147"/>
      <c r="F58" s="147"/>
      <c r="G58" s="147"/>
      <c r="H58" s="147"/>
      <c r="I58" s="148"/>
      <c r="J58" s="149">
        <f>J89</f>
        <v>0</v>
      </c>
      <c r="K58" s="150"/>
    </row>
    <row r="59" spans="2:47" s="8" customFormat="1" ht="14.85" customHeight="1">
      <c r="B59" s="144"/>
      <c r="C59" s="145"/>
      <c r="D59" s="146" t="s">
        <v>4955</v>
      </c>
      <c r="E59" s="147"/>
      <c r="F59" s="147"/>
      <c r="G59" s="147"/>
      <c r="H59" s="147"/>
      <c r="I59" s="148"/>
      <c r="J59" s="149">
        <f>J102</f>
        <v>0</v>
      </c>
      <c r="K59" s="150"/>
    </row>
    <row r="60" spans="2:47" s="8" customFormat="1" ht="19.95" customHeight="1">
      <c r="B60" s="144"/>
      <c r="C60" s="145"/>
      <c r="D60" s="146" t="s">
        <v>4910</v>
      </c>
      <c r="E60" s="147"/>
      <c r="F60" s="147"/>
      <c r="G60" s="147"/>
      <c r="H60" s="147"/>
      <c r="I60" s="148"/>
      <c r="J60" s="149">
        <f>J105</f>
        <v>0</v>
      </c>
      <c r="K60" s="150"/>
    </row>
    <row r="61" spans="2:47" s="8" customFormat="1" ht="19.95" customHeight="1">
      <c r="B61" s="144"/>
      <c r="C61" s="145"/>
      <c r="D61" s="146" t="s">
        <v>266</v>
      </c>
      <c r="E61" s="147"/>
      <c r="F61" s="147"/>
      <c r="G61" s="147"/>
      <c r="H61" s="147"/>
      <c r="I61" s="148"/>
      <c r="J61" s="149">
        <f>J110</f>
        <v>0</v>
      </c>
      <c r="K61" s="150"/>
    </row>
    <row r="62" spans="2:47" s="8" customFormat="1" ht="19.95" customHeight="1">
      <c r="B62" s="144"/>
      <c r="C62" s="145"/>
      <c r="D62" s="146" t="s">
        <v>176</v>
      </c>
      <c r="E62" s="147"/>
      <c r="F62" s="147"/>
      <c r="G62" s="147"/>
      <c r="H62" s="147"/>
      <c r="I62" s="148"/>
      <c r="J62" s="149">
        <f>J116</f>
        <v>0</v>
      </c>
      <c r="K62" s="150"/>
    </row>
    <row r="63" spans="2:47" s="7" customFormat="1" ht="24.9" customHeight="1">
      <c r="B63" s="137"/>
      <c r="C63" s="138"/>
      <c r="D63" s="139" t="s">
        <v>177</v>
      </c>
      <c r="E63" s="140"/>
      <c r="F63" s="140"/>
      <c r="G63" s="140"/>
      <c r="H63" s="140"/>
      <c r="I63" s="141"/>
      <c r="J63" s="142">
        <f>J118</f>
        <v>0</v>
      </c>
      <c r="K63" s="143"/>
    </row>
    <row r="64" spans="2:47" s="8" customFormat="1" ht="19.95" customHeight="1">
      <c r="B64" s="144"/>
      <c r="C64" s="145"/>
      <c r="D64" s="146" t="s">
        <v>4956</v>
      </c>
      <c r="E64" s="147"/>
      <c r="F64" s="147"/>
      <c r="G64" s="147"/>
      <c r="H64" s="147"/>
      <c r="I64" s="148"/>
      <c r="J64" s="149">
        <f>J119</f>
        <v>0</v>
      </c>
      <c r="K64" s="150"/>
    </row>
    <row r="65" spans="2:12" s="7" customFormat="1" ht="24.9" customHeight="1">
      <c r="B65" s="137"/>
      <c r="C65" s="138"/>
      <c r="D65" s="139" t="s">
        <v>267</v>
      </c>
      <c r="E65" s="140"/>
      <c r="F65" s="140"/>
      <c r="G65" s="140"/>
      <c r="H65" s="140"/>
      <c r="I65" s="141"/>
      <c r="J65" s="142">
        <f>J130</f>
        <v>0</v>
      </c>
      <c r="K65" s="143"/>
    </row>
    <row r="66" spans="2:12" s="8" customFormat="1" ht="19.95" customHeight="1">
      <c r="B66" s="144"/>
      <c r="C66" s="145"/>
      <c r="D66" s="146" t="s">
        <v>268</v>
      </c>
      <c r="E66" s="147"/>
      <c r="F66" s="147"/>
      <c r="G66" s="147"/>
      <c r="H66" s="147"/>
      <c r="I66" s="148"/>
      <c r="J66" s="149">
        <f>J131</f>
        <v>0</v>
      </c>
      <c r="K66" s="150"/>
    </row>
    <row r="67" spans="2:12" s="8" customFormat="1" ht="19.95" customHeight="1">
      <c r="B67" s="144"/>
      <c r="C67" s="145"/>
      <c r="D67" s="146" t="s">
        <v>4957</v>
      </c>
      <c r="E67" s="147"/>
      <c r="F67" s="147"/>
      <c r="G67" s="147"/>
      <c r="H67" s="147"/>
      <c r="I67" s="148"/>
      <c r="J67" s="149">
        <f>J133</f>
        <v>0</v>
      </c>
      <c r="K67" s="150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08"/>
      <c r="J68" s="43"/>
      <c r="K68" s="46"/>
    </row>
    <row r="69" spans="2:12" s="1" customFormat="1" ht="6.9" customHeight="1">
      <c r="B69" s="57"/>
      <c r="C69" s="58"/>
      <c r="D69" s="58"/>
      <c r="E69" s="58"/>
      <c r="F69" s="58"/>
      <c r="G69" s="58"/>
      <c r="H69" s="58"/>
      <c r="I69" s="129"/>
      <c r="J69" s="58"/>
      <c r="K69" s="59"/>
    </row>
    <row r="73" spans="2:12" s="1" customFormat="1" ht="6.9" customHeight="1">
      <c r="B73" s="60"/>
      <c r="C73" s="61"/>
      <c r="D73" s="61"/>
      <c r="E73" s="61"/>
      <c r="F73" s="61"/>
      <c r="G73" s="61"/>
      <c r="H73" s="61"/>
      <c r="I73" s="130"/>
      <c r="J73" s="61"/>
      <c r="K73" s="61"/>
      <c r="L73" s="42"/>
    </row>
    <row r="74" spans="2:12" s="1" customFormat="1" ht="36.9" customHeight="1">
      <c r="B74" s="42"/>
      <c r="C74" s="62" t="s">
        <v>269</v>
      </c>
      <c r="L74" s="42"/>
    </row>
    <row r="75" spans="2:12" s="1" customFormat="1" ht="6.9" customHeight="1">
      <c r="B75" s="42"/>
      <c r="L75" s="42"/>
    </row>
    <row r="76" spans="2:12" s="1" customFormat="1" ht="14.4" customHeight="1">
      <c r="B76" s="42"/>
      <c r="C76" s="64" t="s">
        <v>19</v>
      </c>
      <c r="L76" s="42"/>
    </row>
    <row r="77" spans="2:12" s="1" customFormat="1" ht="20.399999999999999" customHeight="1">
      <c r="B77" s="42"/>
      <c r="E77" s="381" t="str">
        <f>E7</f>
        <v xml:space="preserve"> Památník J.A. Komenského ve Fulneku- živé muzeum II - ZD</v>
      </c>
      <c r="F77" s="382"/>
      <c r="G77" s="382"/>
      <c r="H77" s="382"/>
      <c r="L77" s="42"/>
    </row>
    <row r="78" spans="2:12" s="1" customFormat="1" ht="14.4" customHeight="1">
      <c r="B78" s="42"/>
      <c r="C78" s="64" t="s">
        <v>140</v>
      </c>
      <c r="L78" s="42"/>
    </row>
    <row r="79" spans="2:12" s="1" customFormat="1" ht="22.2" customHeight="1">
      <c r="B79" s="42"/>
      <c r="E79" s="351" t="str">
        <f>E9</f>
        <v>074-07-II - SO 07 Středotlaká přípojka a venkovní OPZ</v>
      </c>
      <c r="F79" s="383"/>
      <c r="G79" s="383"/>
      <c r="H79" s="383"/>
      <c r="L79" s="42"/>
    </row>
    <row r="80" spans="2:12" s="1" customFormat="1" ht="6.9" customHeight="1">
      <c r="B80" s="42"/>
      <c r="L80" s="42"/>
    </row>
    <row r="81" spans="2:65" s="1" customFormat="1" ht="18" customHeight="1">
      <c r="B81" s="42"/>
      <c r="C81" s="64" t="s">
        <v>24</v>
      </c>
      <c r="F81" s="151" t="str">
        <f>F12</f>
        <v>Sborová 80, Fulnek</v>
      </c>
      <c r="I81" s="152" t="s">
        <v>26</v>
      </c>
      <c r="J81" s="68" t="str">
        <f>IF(J12="","",J12)</f>
        <v>5. 4. 2018</v>
      </c>
      <c r="L81" s="42"/>
    </row>
    <row r="82" spans="2:65" s="1" customFormat="1" ht="6.9" customHeight="1">
      <c r="B82" s="42"/>
      <c r="L82" s="42"/>
    </row>
    <row r="83" spans="2:65" s="1" customFormat="1" ht="13.2">
      <c r="B83" s="42"/>
      <c r="C83" s="64" t="s">
        <v>28</v>
      </c>
      <c r="F83" s="151" t="str">
        <f>E15</f>
        <v>MUZEUM NOVOJIČÍNSKA, příspěvková org., N</v>
      </c>
      <c r="I83" s="152" t="s">
        <v>34</v>
      </c>
      <c r="J83" s="151" t="str">
        <f>E21</f>
        <v>Haráková Simona, Venkovská 666, 742 42, Šenov u NJ</v>
      </c>
      <c r="L83" s="42"/>
    </row>
    <row r="84" spans="2:65" s="1" customFormat="1" ht="14.4" customHeight="1">
      <c r="B84" s="42"/>
      <c r="C84" s="64" t="s">
        <v>32</v>
      </c>
      <c r="F84" s="151" t="str">
        <f>IF(E18="","",E18)</f>
        <v/>
      </c>
      <c r="L84" s="42"/>
    </row>
    <row r="85" spans="2:65" s="1" customFormat="1" ht="10.35" customHeight="1">
      <c r="B85" s="42"/>
      <c r="L85" s="42"/>
    </row>
    <row r="86" spans="2:65" s="9" customFormat="1" ht="29.25" customHeight="1">
      <c r="B86" s="153"/>
      <c r="C86" s="154" t="s">
        <v>270</v>
      </c>
      <c r="D86" s="155" t="s">
        <v>59</v>
      </c>
      <c r="E86" s="155" t="s">
        <v>55</v>
      </c>
      <c r="F86" s="155" t="s">
        <v>271</v>
      </c>
      <c r="G86" s="155" t="s">
        <v>272</v>
      </c>
      <c r="H86" s="155" t="s">
        <v>273</v>
      </c>
      <c r="I86" s="156" t="s">
        <v>274</v>
      </c>
      <c r="J86" s="155" t="s">
        <v>159</v>
      </c>
      <c r="K86" s="157" t="s">
        <v>275</v>
      </c>
      <c r="L86" s="153"/>
      <c r="M86" s="74" t="s">
        <v>276</v>
      </c>
      <c r="N86" s="75" t="s">
        <v>44</v>
      </c>
      <c r="O86" s="75" t="s">
        <v>277</v>
      </c>
      <c r="P86" s="75" t="s">
        <v>278</v>
      </c>
      <c r="Q86" s="75" t="s">
        <v>279</v>
      </c>
      <c r="R86" s="75" t="s">
        <v>280</v>
      </c>
      <c r="S86" s="75" t="s">
        <v>281</v>
      </c>
      <c r="T86" s="76" t="s">
        <v>282</v>
      </c>
    </row>
    <row r="87" spans="2:65" s="1" customFormat="1" ht="29.25" customHeight="1">
      <c r="B87" s="42"/>
      <c r="C87" s="78" t="s">
        <v>160</v>
      </c>
      <c r="J87" s="158">
        <f>BK87</f>
        <v>0</v>
      </c>
      <c r="L87" s="42"/>
      <c r="M87" s="77"/>
      <c r="N87" s="69"/>
      <c r="O87" s="69"/>
      <c r="P87" s="159">
        <f>P88+P118+P130</f>
        <v>0</v>
      </c>
      <c r="Q87" s="69"/>
      <c r="R87" s="159">
        <f>R88+R118+R130</f>
        <v>1.2214799999999999</v>
      </c>
      <c r="S87" s="69"/>
      <c r="T87" s="160">
        <f>T88+T118+T130</f>
        <v>2.6</v>
      </c>
      <c r="AT87" s="25" t="s">
        <v>73</v>
      </c>
      <c r="AU87" s="25" t="s">
        <v>161</v>
      </c>
      <c r="BK87" s="161">
        <f>BK88+BK118+BK130</f>
        <v>0</v>
      </c>
    </row>
    <row r="88" spans="2:65" s="10" customFormat="1" ht="37.35" customHeight="1">
      <c r="B88" s="162"/>
      <c r="D88" s="163" t="s">
        <v>73</v>
      </c>
      <c r="E88" s="164" t="s">
        <v>283</v>
      </c>
      <c r="F88" s="164" t="s">
        <v>284</v>
      </c>
      <c r="I88" s="165"/>
      <c r="J88" s="166">
        <f>BK88</f>
        <v>0</v>
      </c>
      <c r="L88" s="162"/>
      <c r="M88" s="167"/>
      <c r="N88" s="168"/>
      <c r="O88" s="168"/>
      <c r="P88" s="169">
        <f>P89+P105+P110+P116</f>
        <v>0</v>
      </c>
      <c r="Q88" s="168"/>
      <c r="R88" s="169">
        <f>R89+R105+R110+R116</f>
        <v>1.0423199999999999</v>
      </c>
      <c r="S88" s="168"/>
      <c r="T88" s="170">
        <f>T89+T105+T110+T116</f>
        <v>2.6</v>
      </c>
      <c r="AR88" s="163" t="s">
        <v>82</v>
      </c>
      <c r="AT88" s="171" t="s">
        <v>73</v>
      </c>
      <c r="AU88" s="171" t="s">
        <v>74</v>
      </c>
      <c r="AY88" s="163" t="s">
        <v>285</v>
      </c>
      <c r="BK88" s="172">
        <f>BK89+BK105+BK110+BK116</f>
        <v>0</v>
      </c>
    </row>
    <row r="89" spans="2:65" s="10" customFormat="1" ht="19.95" customHeight="1">
      <c r="B89" s="162"/>
      <c r="D89" s="173" t="s">
        <v>73</v>
      </c>
      <c r="E89" s="174" t="s">
        <v>82</v>
      </c>
      <c r="F89" s="174" t="s">
        <v>286</v>
      </c>
      <c r="I89" s="165"/>
      <c r="J89" s="175">
        <f>BK89</f>
        <v>0</v>
      </c>
      <c r="L89" s="162"/>
      <c r="M89" s="167"/>
      <c r="N89" s="168"/>
      <c r="O89" s="168"/>
      <c r="P89" s="169">
        <f>P90+SUM(P91:P102)</f>
        <v>0</v>
      </c>
      <c r="Q89" s="168"/>
      <c r="R89" s="169">
        <f>R90+SUM(R91:R102)</f>
        <v>6.1200000000000004E-3</v>
      </c>
      <c r="S89" s="168"/>
      <c r="T89" s="170">
        <f>T90+SUM(T91:T102)</f>
        <v>2.6</v>
      </c>
      <c r="AR89" s="163" t="s">
        <v>82</v>
      </c>
      <c r="AT89" s="171" t="s">
        <v>73</v>
      </c>
      <c r="AU89" s="171" t="s">
        <v>82</v>
      </c>
      <c r="AY89" s="163" t="s">
        <v>285</v>
      </c>
      <c r="BK89" s="172">
        <f>BK90+SUM(BK91:BK102)</f>
        <v>0</v>
      </c>
    </row>
    <row r="90" spans="2:65" s="1" customFormat="1" ht="48">
      <c r="B90" s="176"/>
      <c r="C90" s="177" t="s">
        <v>82</v>
      </c>
      <c r="D90" s="177" t="s">
        <v>287</v>
      </c>
      <c r="E90" s="178" t="s">
        <v>4958</v>
      </c>
      <c r="F90" s="179" t="s">
        <v>4959</v>
      </c>
      <c r="G90" s="180" t="s">
        <v>328</v>
      </c>
      <c r="H90" s="181">
        <v>10</v>
      </c>
      <c r="I90" s="182"/>
      <c r="J90" s="183">
        <f>ROUND(I90*H90,2)</f>
        <v>0</v>
      </c>
      <c r="K90" s="415" t="s">
        <v>5585</v>
      </c>
      <c r="L90" s="42"/>
      <c r="M90" s="184" t="s">
        <v>5</v>
      </c>
      <c r="N90" s="185" t="s">
        <v>45</v>
      </c>
      <c r="O90" s="43"/>
      <c r="P90" s="186">
        <f>O90*H90</f>
        <v>0</v>
      </c>
      <c r="Q90" s="186">
        <v>0</v>
      </c>
      <c r="R90" s="186">
        <f>Q90*H90</f>
        <v>0</v>
      </c>
      <c r="S90" s="186">
        <v>0.26</v>
      </c>
      <c r="T90" s="187">
        <f>S90*H90</f>
        <v>2.6</v>
      </c>
      <c r="AR90" s="25" t="s">
        <v>291</v>
      </c>
      <c r="AT90" s="25" t="s">
        <v>287</v>
      </c>
      <c r="AU90" s="25" t="s">
        <v>84</v>
      </c>
      <c r="AY90" s="25" t="s">
        <v>285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5" t="s">
        <v>82</v>
      </c>
      <c r="BK90" s="188">
        <f>ROUND(I90*H90,2)</f>
        <v>0</v>
      </c>
      <c r="BL90" s="25" t="s">
        <v>291</v>
      </c>
      <c r="BM90" s="25" t="s">
        <v>4960</v>
      </c>
    </row>
    <row r="91" spans="2:65" s="11" customFormat="1">
      <c r="B91" s="189"/>
      <c r="D91" s="215" t="s">
        <v>292</v>
      </c>
      <c r="E91" s="216" t="s">
        <v>4952</v>
      </c>
      <c r="F91" s="217" t="s">
        <v>4961</v>
      </c>
      <c r="H91" s="218">
        <v>10</v>
      </c>
      <c r="I91" s="194"/>
      <c r="K91" s="412"/>
      <c r="L91" s="189"/>
      <c r="M91" s="195"/>
      <c r="N91" s="196"/>
      <c r="O91" s="196"/>
      <c r="P91" s="196"/>
      <c r="Q91" s="196"/>
      <c r="R91" s="196"/>
      <c r="S91" s="196"/>
      <c r="T91" s="197"/>
      <c r="AT91" s="191" t="s">
        <v>292</v>
      </c>
      <c r="AU91" s="191" t="s">
        <v>84</v>
      </c>
      <c r="AV91" s="11" t="s">
        <v>84</v>
      </c>
      <c r="AW91" s="11" t="s">
        <v>37</v>
      </c>
      <c r="AX91" s="11" t="s">
        <v>82</v>
      </c>
      <c r="AY91" s="191" t="s">
        <v>285</v>
      </c>
    </row>
    <row r="92" spans="2:65" s="1" customFormat="1" ht="24">
      <c r="B92" s="176"/>
      <c r="C92" s="177" t="s">
        <v>84</v>
      </c>
      <c r="D92" s="177" t="s">
        <v>287</v>
      </c>
      <c r="E92" s="178" t="s">
        <v>4962</v>
      </c>
      <c r="F92" s="179" t="s">
        <v>4963</v>
      </c>
      <c r="G92" s="180" t="s">
        <v>290</v>
      </c>
      <c r="H92" s="181">
        <v>70</v>
      </c>
      <c r="I92" s="182"/>
      <c r="J92" s="183">
        <f t="shared" ref="J92:J101" si="0">ROUND(I92*H92,2)</f>
        <v>0</v>
      </c>
      <c r="K92" s="415" t="s">
        <v>5585</v>
      </c>
      <c r="L92" s="42"/>
      <c r="M92" s="184" t="s">
        <v>5</v>
      </c>
      <c r="N92" s="185" t="s">
        <v>45</v>
      </c>
      <c r="O92" s="43"/>
      <c r="P92" s="186">
        <f t="shared" ref="P92:P101" si="1">O92*H92</f>
        <v>0</v>
      </c>
      <c r="Q92" s="186">
        <v>0</v>
      </c>
      <c r="R92" s="186">
        <f t="shared" ref="R92:R101" si="2">Q92*H92</f>
        <v>0</v>
      </c>
      <c r="S92" s="186">
        <v>0</v>
      </c>
      <c r="T92" s="187">
        <f t="shared" ref="T92:T101" si="3">S92*H92</f>
        <v>0</v>
      </c>
      <c r="AR92" s="25" t="s">
        <v>291</v>
      </c>
      <c r="AT92" s="25" t="s">
        <v>287</v>
      </c>
      <c r="AU92" s="25" t="s">
        <v>84</v>
      </c>
      <c r="AY92" s="25" t="s">
        <v>285</v>
      </c>
      <c r="BE92" s="188">
        <f t="shared" ref="BE92:BE101" si="4">IF(N92="základní",J92,0)</f>
        <v>0</v>
      </c>
      <c r="BF92" s="188">
        <f t="shared" ref="BF92:BF101" si="5">IF(N92="snížená",J92,0)</f>
        <v>0</v>
      </c>
      <c r="BG92" s="188">
        <f t="shared" ref="BG92:BG101" si="6">IF(N92="zákl. přenesená",J92,0)</f>
        <v>0</v>
      </c>
      <c r="BH92" s="188">
        <f t="shared" ref="BH92:BH101" si="7">IF(N92="sníž. přenesená",J92,0)</f>
        <v>0</v>
      </c>
      <c r="BI92" s="188">
        <f t="shared" ref="BI92:BI101" si="8">IF(N92="nulová",J92,0)</f>
        <v>0</v>
      </c>
      <c r="BJ92" s="25" t="s">
        <v>82</v>
      </c>
      <c r="BK92" s="188">
        <f t="shared" ref="BK92:BK101" si="9">ROUND(I92*H92,2)</f>
        <v>0</v>
      </c>
      <c r="BL92" s="25" t="s">
        <v>291</v>
      </c>
      <c r="BM92" s="25" t="s">
        <v>4964</v>
      </c>
    </row>
    <row r="93" spans="2:65" s="1" customFormat="1" ht="24">
      <c r="B93" s="176"/>
      <c r="C93" s="177" t="s">
        <v>142</v>
      </c>
      <c r="D93" s="177" t="s">
        <v>287</v>
      </c>
      <c r="E93" s="178" t="s">
        <v>4965</v>
      </c>
      <c r="F93" s="179" t="s">
        <v>4966</v>
      </c>
      <c r="G93" s="180" t="s">
        <v>290</v>
      </c>
      <c r="H93" s="181">
        <v>70</v>
      </c>
      <c r="I93" s="182"/>
      <c r="J93" s="183">
        <f t="shared" si="0"/>
        <v>0</v>
      </c>
      <c r="K93" s="397" t="s">
        <v>5585</v>
      </c>
      <c r="L93" s="42"/>
      <c r="M93" s="184" t="s">
        <v>5</v>
      </c>
      <c r="N93" s="185" t="s">
        <v>45</v>
      </c>
      <c r="O93" s="43"/>
      <c r="P93" s="186">
        <f t="shared" si="1"/>
        <v>0</v>
      </c>
      <c r="Q93" s="186">
        <v>0</v>
      </c>
      <c r="R93" s="186">
        <f t="shared" si="2"/>
        <v>0</v>
      </c>
      <c r="S93" s="186">
        <v>0</v>
      </c>
      <c r="T93" s="187">
        <f t="shared" si="3"/>
        <v>0</v>
      </c>
      <c r="AR93" s="25" t="s">
        <v>291</v>
      </c>
      <c r="AT93" s="25" t="s">
        <v>287</v>
      </c>
      <c r="AU93" s="25" t="s">
        <v>84</v>
      </c>
      <c r="AY93" s="25" t="s">
        <v>285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25" t="s">
        <v>82</v>
      </c>
      <c r="BK93" s="188">
        <f t="shared" si="9"/>
        <v>0</v>
      </c>
      <c r="BL93" s="25" t="s">
        <v>291</v>
      </c>
      <c r="BM93" s="25" t="s">
        <v>4967</v>
      </c>
    </row>
    <row r="94" spans="2:65" s="1" customFormat="1" ht="24">
      <c r="B94" s="176"/>
      <c r="C94" s="177" t="s">
        <v>291</v>
      </c>
      <c r="D94" s="177" t="s">
        <v>287</v>
      </c>
      <c r="E94" s="178" t="s">
        <v>792</v>
      </c>
      <c r="F94" s="179" t="s">
        <v>4968</v>
      </c>
      <c r="G94" s="180" t="s">
        <v>328</v>
      </c>
      <c r="H94" s="181">
        <v>40</v>
      </c>
      <c r="I94" s="182"/>
      <c r="J94" s="183">
        <f t="shared" si="0"/>
        <v>0</v>
      </c>
      <c r="K94" s="397" t="s">
        <v>5585</v>
      </c>
      <c r="L94" s="42"/>
      <c r="M94" s="184" t="s">
        <v>5</v>
      </c>
      <c r="N94" s="185" t="s">
        <v>45</v>
      </c>
      <c r="O94" s="43"/>
      <c r="P94" s="186">
        <f t="shared" si="1"/>
        <v>0</v>
      </c>
      <c r="Q94" s="186">
        <v>0</v>
      </c>
      <c r="R94" s="186">
        <f t="shared" si="2"/>
        <v>0</v>
      </c>
      <c r="S94" s="186">
        <v>0</v>
      </c>
      <c r="T94" s="187">
        <f t="shared" si="3"/>
        <v>0</v>
      </c>
      <c r="AR94" s="25" t="s">
        <v>291</v>
      </c>
      <c r="AT94" s="25" t="s">
        <v>287</v>
      </c>
      <c r="AU94" s="25" t="s">
        <v>84</v>
      </c>
      <c r="AY94" s="25" t="s">
        <v>285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25" t="s">
        <v>82</v>
      </c>
      <c r="BK94" s="188">
        <f t="shared" si="9"/>
        <v>0</v>
      </c>
      <c r="BL94" s="25" t="s">
        <v>291</v>
      </c>
      <c r="BM94" s="25" t="s">
        <v>4969</v>
      </c>
    </row>
    <row r="95" spans="2:65" s="1" customFormat="1" ht="24">
      <c r="B95" s="176"/>
      <c r="C95" s="177" t="s">
        <v>330</v>
      </c>
      <c r="D95" s="177" t="s">
        <v>287</v>
      </c>
      <c r="E95" s="178" t="s">
        <v>796</v>
      </c>
      <c r="F95" s="179" t="s">
        <v>797</v>
      </c>
      <c r="G95" s="180" t="s">
        <v>328</v>
      </c>
      <c r="H95" s="181">
        <v>40</v>
      </c>
      <c r="I95" s="182"/>
      <c r="J95" s="183">
        <f t="shared" si="0"/>
        <v>0</v>
      </c>
      <c r="K95" s="397" t="s">
        <v>5585</v>
      </c>
      <c r="L95" s="42"/>
      <c r="M95" s="184" t="s">
        <v>5</v>
      </c>
      <c r="N95" s="185" t="s">
        <v>45</v>
      </c>
      <c r="O95" s="43"/>
      <c r="P95" s="186">
        <f t="shared" si="1"/>
        <v>0</v>
      </c>
      <c r="Q95" s="186">
        <v>0</v>
      </c>
      <c r="R95" s="186">
        <f t="shared" si="2"/>
        <v>0</v>
      </c>
      <c r="S95" s="186">
        <v>0</v>
      </c>
      <c r="T95" s="187">
        <f t="shared" si="3"/>
        <v>0</v>
      </c>
      <c r="AR95" s="25" t="s">
        <v>291</v>
      </c>
      <c r="AT95" s="25" t="s">
        <v>287</v>
      </c>
      <c r="AU95" s="25" t="s">
        <v>84</v>
      </c>
      <c r="AY95" s="25" t="s">
        <v>285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25" t="s">
        <v>82</v>
      </c>
      <c r="BK95" s="188">
        <f t="shared" si="9"/>
        <v>0</v>
      </c>
      <c r="BL95" s="25" t="s">
        <v>291</v>
      </c>
      <c r="BM95" s="25" t="s">
        <v>4970</v>
      </c>
    </row>
    <row r="96" spans="2:65" s="1" customFormat="1" ht="24">
      <c r="B96" s="176"/>
      <c r="C96" s="177" t="s">
        <v>334</v>
      </c>
      <c r="D96" s="177" t="s">
        <v>287</v>
      </c>
      <c r="E96" s="178" t="s">
        <v>799</v>
      </c>
      <c r="F96" s="179" t="s">
        <v>800</v>
      </c>
      <c r="G96" s="180" t="s">
        <v>290</v>
      </c>
      <c r="H96" s="181">
        <v>70</v>
      </c>
      <c r="I96" s="182"/>
      <c r="J96" s="183">
        <f t="shared" si="0"/>
        <v>0</v>
      </c>
      <c r="K96" s="397" t="s">
        <v>5585</v>
      </c>
      <c r="L96" s="42"/>
      <c r="M96" s="184" t="s">
        <v>5</v>
      </c>
      <c r="N96" s="185" t="s">
        <v>45</v>
      </c>
      <c r="O96" s="43"/>
      <c r="P96" s="186">
        <f t="shared" si="1"/>
        <v>0</v>
      </c>
      <c r="Q96" s="186">
        <v>0</v>
      </c>
      <c r="R96" s="186">
        <f t="shared" si="2"/>
        <v>0</v>
      </c>
      <c r="S96" s="186">
        <v>0</v>
      </c>
      <c r="T96" s="187">
        <f t="shared" si="3"/>
        <v>0</v>
      </c>
      <c r="AR96" s="25" t="s">
        <v>291</v>
      </c>
      <c r="AT96" s="25" t="s">
        <v>287</v>
      </c>
      <c r="AU96" s="25" t="s">
        <v>84</v>
      </c>
      <c r="AY96" s="25" t="s">
        <v>285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25" t="s">
        <v>82</v>
      </c>
      <c r="BK96" s="188">
        <f t="shared" si="9"/>
        <v>0</v>
      </c>
      <c r="BL96" s="25" t="s">
        <v>291</v>
      </c>
      <c r="BM96" s="25" t="s">
        <v>4971</v>
      </c>
    </row>
    <row r="97" spans="2:65" s="1" customFormat="1" ht="24">
      <c r="B97" s="176"/>
      <c r="C97" s="177" t="s">
        <v>338</v>
      </c>
      <c r="D97" s="177" t="s">
        <v>287</v>
      </c>
      <c r="E97" s="178" t="s">
        <v>4972</v>
      </c>
      <c r="F97" s="179" t="s">
        <v>4973</v>
      </c>
      <c r="G97" s="180" t="s">
        <v>290</v>
      </c>
      <c r="H97" s="181">
        <v>70</v>
      </c>
      <c r="I97" s="182"/>
      <c r="J97" s="183">
        <f t="shared" si="0"/>
        <v>0</v>
      </c>
      <c r="K97" s="397" t="s">
        <v>5585</v>
      </c>
      <c r="L97" s="42"/>
      <c r="M97" s="184" t="s">
        <v>5</v>
      </c>
      <c r="N97" s="185" t="s">
        <v>45</v>
      </c>
      <c r="O97" s="43"/>
      <c r="P97" s="186">
        <f t="shared" si="1"/>
        <v>0</v>
      </c>
      <c r="Q97" s="186">
        <v>0</v>
      </c>
      <c r="R97" s="186">
        <f t="shared" si="2"/>
        <v>0</v>
      </c>
      <c r="S97" s="186">
        <v>0</v>
      </c>
      <c r="T97" s="187">
        <f t="shared" si="3"/>
        <v>0</v>
      </c>
      <c r="AR97" s="25" t="s">
        <v>291</v>
      </c>
      <c r="AT97" s="25" t="s">
        <v>287</v>
      </c>
      <c r="AU97" s="25" t="s">
        <v>84</v>
      </c>
      <c r="AY97" s="25" t="s">
        <v>285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25" t="s">
        <v>82</v>
      </c>
      <c r="BK97" s="188">
        <f t="shared" si="9"/>
        <v>0</v>
      </c>
      <c r="BL97" s="25" t="s">
        <v>291</v>
      </c>
      <c r="BM97" s="25" t="s">
        <v>4974</v>
      </c>
    </row>
    <row r="98" spans="2:65" s="1" customFormat="1" ht="24">
      <c r="B98" s="176"/>
      <c r="C98" s="177" t="s">
        <v>314</v>
      </c>
      <c r="D98" s="177" t="s">
        <v>287</v>
      </c>
      <c r="E98" s="178" t="s">
        <v>808</v>
      </c>
      <c r="F98" s="179" t="s">
        <v>4747</v>
      </c>
      <c r="G98" s="180" t="s">
        <v>290</v>
      </c>
      <c r="H98" s="181">
        <v>49</v>
      </c>
      <c r="I98" s="182"/>
      <c r="J98" s="183">
        <f t="shared" si="0"/>
        <v>0</v>
      </c>
      <c r="K98" s="397" t="s">
        <v>5585</v>
      </c>
      <c r="L98" s="42"/>
      <c r="M98" s="184" t="s">
        <v>5</v>
      </c>
      <c r="N98" s="185" t="s">
        <v>45</v>
      </c>
      <c r="O98" s="43"/>
      <c r="P98" s="186">
        <f t="shared" si="1"/>
        <v>0</v>
      </c>
      <c r="Q98" s="186">
        <v>0</v>
      </c>
      <c r="R98" s="186">
        <f t="shared" si="2"/>
        <v>0</v>
      </c>
      <c r="S98" s="186">
        <v>0</v>
      </c>
      <c r="T98" s="187">
        <f t="shared" si="3"/>
        <v>0</v>
      </c>
      <c r="AR98" s="25" t="s">
        <v>291</v>
      </c>
      <c r="AT98" s="25" t="s">
        <v>287</v>
      </c>
      <c r="AU98" s="25" t="s">
        <v>84</v>
      </c>
      <c r="AY98" s="25" t="s">
        <v>285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25" t="s">
        <v>82</v>
      </c>
      <c r="BK98" s="188">
        <f t="shared" si="9"/>
        <v>0</v>
      </c>
      <c r="BL98" s="25" t="s">
        <v>291</v>
      </c>
      <c r="BM98" s="25" t="s">
        <v>4975</v>
      </c>
    </row>
    <row r="99" spans="2:65" s="1" customFormat="1" ht="24">
      <c r="B99" s="176"/>
      <c r="C99" s="177" t="s">
        <v>348</v>
      </c>
      <c r="D99" s="177" t="s">
        <v>287</v>
      </c>
      <c r="E99" s="178" t="s">
        <v>812</v>
      </c>
      <c r="F99" s="179" t="s">
        <v>813</v>
      </c>
      <c r="G99" s="180" t="s">
        <v>290</v>
      </c>
      <c r="H99" s="181">
        <v>19.8</v>
      </c>
      <c r="I99" s="182"/>
      <c r="J99" s="183">
        <f t="shared" si="0"/>
        <v>0</v>
      </c>
      <c r="K99" s="397" t="s">
        <v>5585</v>
      </c>
      <c r="L99" s="42"/>
      <c r="M99" s="184" t="s">
        <v>5</v>
      </c>
      <c r="N99" s="185" t="s">
        <v>45</v>
      </c>
      <c r="O99" s="43"/>
      <c r="P99" s="186">
        <f t="shared" si="1"/>
        <v>0</v>
      </c>
      <c r="Q99" s="186">
        <v>0</v>
      </c>
      <c r="R99" s="186">
        <f t="shared" si="2"/>
        <v>0</v>
      </c>
      <c r="S99" s="186">
        <v>0</v>
      </c>
      <c r="T99" s="187">
        <f t="shared" si="3"/>
        <v>0</v>
      </c>
      <c r="AR99" s="25" t="s">
        <v>291</v>
      </c>
      <c r="AT99" s="25" t="s">
        <v>287</v>
      </c>
      <c r="AU99" s="25" t="s">
        <v>84</v>
      </c>
      <c r="AY99" s="25" t="s">
        <v>285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25" t="s">
        <v>82</v>
      </c>
      <c r="BK99" s="188">
        <f t="shared" si="9"/>
        <v>0</v>
      </c>
      <c r="BL99" s="25" t="s">
        <v>291</v>
      </c>
      <c r="BM99" s="25" t="s">
        <v>4976</v>
      </c>
    </row>
    <row r="100" spans="2:65" s="1" customFormat="1" ht="24">
      <c r="B100" s="176"/>
      <c r="C100" s="230" t="s">
        <v>319</v>
      </c>
      <c r="D100" s="230" t="s">
        <v>757</v>
      </c>
      <c r="E100" s="231" t="s">
        <v>819</v>
      </c>
      <c r="F100" s="232" t="s">
        <v>820</v>
      </c>
      <c r="G100" s="233" t="s">
        <v>290</v>
      </c>
      <c r="H100" s="234">
        <v>19.8</v>
      </c>
      <c r="I100" s="235"/>
      <c r="J100" s="236">
        <f t="shared" si="0"/>
        <v>0</v>
      </c>
      <c r="K100" s="397" t="s">
        <v>5585</v>
      </c>
      <c r="L100" s="237"/>
      <c r="M100" s="238" t="s">
        <v>5</v>
      </c>
      <c r="N100" s="239" t="s">
        <v>45</v>
      </c>
      <c r="O100" s="43"/>
      <c r="P100" s="186">
        <f t="shared" si="1"/>
        <v>0</v>
      </c>
      <c r="Q100" s="186">
        <v>0</v>
      </c>
      <c r="R100" s="186">
        <f t="shared" si="2"/>
        <v>0</v>
      </c>
      <c r="S100" s="186">
        <v>0</v>
      </c>
      <c r="T100" s="187">
        <f t="shared" si="3"/>
        <v>0</v>
      </c>
      <c r="AR100" s="25" t="s">
        <v>314</v>
      </c>
      <c r="AT100" s="25" t="s">
        <v>757</v>
      </c>
      <c r="AU100" s="25" t="s">
        <v>84</v>
      </c>
      <c r="AY100" s="25" t="s">
        <v>285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25" t="s">
        <v>82</v>
      </c>
      <c r="BK100" s="188">
        <f t="shared" si="9"/>
        <v>0</v>
      </c>
      <c r="BL100" s="25" t="s">
        <v>291</v>
      </c>
      <c r="BM100" s="25" t="s">
        <v>4977</v>
      </c>
    </row>
    <row r="101" spans="2:65" s="1" customFormat="1" ht="24">
      <c r="B101" s="176"/>
      <c r="C101" s="177" t="s">
        <v>363</v>
      </c>
      <c r="D101" s="177" t="s">
        <v>287</v>
      </c>
      <c r="E101" s="178" t="s">
        <v>815</v>
      </c>
      <c r="F101" s="179" t="s">
        <v>4978</v>
      </c>
      <c r="G101" s="180" t="s">
        <v>290</v>
      </c>
      <c r="H101" s="181">
        <v>12.3</v>
      </c>
      <c r="I101" s="182"/>
      <c r="J101" s="183">
        <f t="shared" si="0"/>
        <v>0</v>
      </c>
      <c r="K101" s="397" t="s">
        <v>5585</v>
      </c>
      <c r="L101" s="42"/>
      <c r="M101" s="184" t="s">
        <v>5</v>
      </c>
      <c r="N101" s="185" t="s">
        <v>45</v>
      </c>
      <c r="O101" s="43"/>
      <c r="P101" s="186">
        <f t="shared" si="1"/>
        <v>0</v>
      </c>
      <c r="Q101" s="186">
        <v>0</v>
      </c>
      <c r="R101" s="186">
        <f t="shared" si="2"/>
        <v>0</v>
      </c>
      <c r="S101" s="186">
        <v>0</v>
      </c>
      <c r="T101" s="187">
        <f t="shared" si="3"/>
        <v>0</v>
      </c>
      <c r="AR101" s="25" t="s">
        <v>291</v>
      </c>
      <c r="AT101" s="25" t="s">
        <v>287</v>
      </c>
      <c r="AU101" s="25" t="s">
        <v>84</v>
      </c>
      <c r="AY101" s="25" t="s">
        <v>285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25" t="s">
        <v>82</v>
      </c>
      <c r="BK101" s="188">
        <f t="shared" si="9"/>
        <v>0</v>
      </c>
      <c r="BL101" s="25" t="s">
        <v>291</v>
      </c>
      <c r="BM101" s="25" t="s">
        <v>4979</v>
      </c>
    </row>
    <row r="102" spans="2:65" s="10" customFormat="1" ht="14.4">
      <c r="B102" s="162"/>
      <c r="D102" s="173" t="s">
        <v>73</v>
      </c>
      <c r="E102" s="174" t="s">
        <v>314</v>
      </c>
      <c r="F102" s="174" t="s">
        <v>4980</v>
      </c>
      <c r="I102" s="165"/>
      <c r="J102" s="175">
        <f>BK102</f>
        <v>0</v>
      </c>
      <c r="K102" s="401"/>
      <c r="L102" s="162"/>
      <c r="M102" s="167"/>
      <c r="N102" s="168"/>
      <c r="O102" s="168"/>
      <c r="P102" s="169">
        <f>SUM(P103:P104)</f>
        <v>0</v>
      </c>
      <c r="Q102" s="168"/>
      <c r="R102" s="169">
        <f>SUM(R103:R104)</f>
        <v>6.1200000000000004E-3</v>
      </c>
      <c r="S102" s="168"/>
      <c r="T102" s="170">
        <f>SUM(T103:T104)</f>
        <v>0</v>
      </c>
      <c r="AR102" s="163" t="s">
        <v>82</v>
      </c>
      <c r="AT102" s="171" t="s">
        <v>73</v>
      </c>
      <c r="AU102" s="171" t="s">
        <v>84</v>
      </c>
      <c r="AY102" s="163" t="s">
        <v>285</v>
      </c>
      <c r="BK102" s="172">
        <f>SUM(BK103:BK104)</f>
        <v>0</v>
      </c>
    </row>
    <row r="103" spans="2:65" s="1" customFormat="1" ht="24">
      <c r="B103" s="176"/>
      <c r="C103" s="177" t="s">
        <v>329</v>
      </c>
      <c r="D103" s="177" t="s">
        <v>287</v>
      </c>
      <c r="E103" s="178" t="s">
        <v>4981</v>
      </c>
      <c r="F103" s="179" t="s">
        <v>4982</v>
      </c>
      <c r="G103" s="180" t="s">
        <v>318</v>
      </c>
      <c r="H103" s="181">
        <v>68</v>
      </c>
      <c r="I103" s="182"/>
      <c r="J103" s="183">
        <f>ROUND(I103*H103,2)</f>
        <v>0</v>
      </c>
      <c r="K103" s="415" t="s">
        <v>5585</v>
      </c>
      <c r="L103" s="42"/>
      <c r="M103" s="184" t="s">
        <v>5</v>
      </c>
      <c r="N103" s="185" t="s">
        <v>45</v>
      </c>
      <c r="O103" s="43"/>
      <c r="P103" s="186">
        <f>O103*H103</f>
        <v>0</v>
      </c>
      <c r="Q103" s="186">
        <v>9.0000000000000006E-5</v>
      </c>
      <c r="R103" s="186">
        <f>Q103*H103</f>
        <v>6.1200000000000004E-3</v>
      </c>
      <c r="S103" s="186">
        <v>0</v>
      </c>
      <c r="T103" s="187">
        <f>S103*H103</f>
        <v>0</v>
      </c>
      <c r="AR103" s="25" t="s">
        <v>291</v>
      </c>
      <c r="AT103" s="25" t="s">
        <v>287</v>
      </c>
      <c r="AU103" s="25" t="s">
        <v>142</v>
      </c>
      <c r="AY103" s="25" t="s">
        <v>285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5" t="s">
        <v>82</v>
      </c>
      <c r="BK103" s="188">
        <f>ROUND(I103*H103,2)</f>
        <v>0</v>
      </c>
      <c r="BL103" s="25" t="s">
        <v>291</v>
      </c>
      <c r="BM103" s="25" t="s">
        <v>4983</v>
      </c>
    </row>
    <row r="104" spans="2:65" s="11" customFormat="1">
      <c r="B104" s="189"/>
      <c r="D104" s="190" t="s">
        <v>292</v>
      </c>
      <c r="E104" s="191" t="s">
        <v>5</v>
      </c>
      <c r="F104" s="192" t="s">
        <v>4984</v>
      </c>
      <c r="H104" s="193">
        <v>68</v>
      </c>
      <c r="I104" s="194"/>
      <c r="K104" s="412"/>
      <c r="L104" s="189"/>
      <c r="M104" s="195"/>
      <c r="N104" s="196"/>
      <c r="O104" s="196"/>
      <c r="P104" s="196"/>
      <c r="Q104" s="196"/>
      <c r="R104" s="196"/>
      <c r="S104" s="196"/>
      <c r="T104" s="197"/>
      <c r="AT104" s="191" t="s">
        <v>292</v>
      </c>
      <c r="AU104" s="191" t="s">
        <v>142</v>
      </c>
      <c r="AV104" s="11" t="s">
        <v>84</v>
      </c>
      <c r="AW104" s="11" t="s">
        <v>37</v>
      </c>
      <c r="AX104" s="11" t="s">
        <v>82</v>
      </c>
      <c r="AY104" s="191" t="s">
        <v>285</v>
      </c>
    </row>
    <row r="105" spans="2:65" s="10" customFormat="1" ht="14.4">
      <c r="B105" s="162"/>
      <c r="D105" s="173" t="s">
        <v>73</v>
      </c>
      <c r="E105" s="174" t="s">
        <v>330</v>
      </c>
      <c r="F105" s="174" t="s">
        <v>4926</v>
      </c>
      <c r="I105" s="165"/>
      <c r="J105" s="175">
        <f>BK105</f>
        <v>0</v>
      </c>
      <c r="K105" s="401"/>
      <c r="L105" s="162"/>
      <c r="M105" s="167"/>
      <c r="N105" s="168"/>
      <c r="O105" s="168"/>
      <c r="P105" s="169">
        <f>SUM(P106:P109)</f>
        <v>0</v>
      </c>
      <c r="Q105" s="168"/>
      <c r="R105" s="169">
        <f>SUM(R106:R109)</f>
        <v>1.0362</v>
      </c>
      <c r="S105" s="168"/>
      <c r="T105" s="170">
        <f>SUM(T106:T109)</f>
        <v>0</v>
      </c>
      <c r="AR105" s="163" t="s">
        <v>82</v>
      </c>
      <c r="AT105" s="171" t="s">
        <v>73</v>
      </c>
      <c r="AU105" s="171" t="s">
        <v>82</v>
      </c>
      <c r="AY105" s="163" t="s">
        <v>285</v>
      </c>
      <c r="BK105" s="172">
        <f>SUM(BK106:BK109)</f>
        <v>0</v>
      </c>
    </row>
    <row r="106" spans="2:65" s="1" customFormat="1" ht="24">
      <c r="B106" s="176"/>
      <c r="C106" s="177" t="s">
        <v>373</v>
      </c>
      <c r="D106" s="177" t="s">
        <v>287</v>
      </c>
      <c r="E106" s="178" t="s">
        <v>4985</v>
      </c>
      <c r="F106" s="179" t="s">
        <v>4986</v>
      </c>
      <c r="G106" s="180" t="s">
        <v>328</v>
      </c>
      <c r="H106" s="181">
        <v>10</v>
      </c>
      <c r="I106" s="182"/>
      <c r="J106" s="183">
        <f>ROUND(I106*H106,2)</f>
        <v>0</v>
      </c>
      <c r="K106" s="415" t="s">
        <v>5585</v>
      </c>
      <c r="L106" s="42"/>
      <c r="M106" s="184" t="s">
        <v>5</v>
      </c>
      <c r="N106" s="185" t="s">
        <v>45</v>
      </c>
      <c r="O106" s="43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AR106" s="25" t="s">
        <v>291</v>
      </c>
      <c r="AT106" s="25" t="s">
        <v>287</v>
      </c>
      <c r="AU106" s="25" t="s">
        <v>84</v>
      </c>
      <c r="AY106" s="25" t="s">
        <v>285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5" t="s">
        <v>82</v>
      </c>
      <c r="BK106" s="188">
        <f>ROUND(I106*H106,2)</f>
        <v>0</v>
      </c>
      <c r="BL106" s="25" t="s">
        <v>291</v>
      </c>
      <c r="BM106" s="25" t="s">
        <v>4987</v>
      </c>
    </row>
    <row r="107" spans="2:65" s="11" customFormat="1">
      <c r="B107" s="189"/>
      <c r="D107" s="215" t="s">
        <v>292</v>
      </c>
      <c r="E107" s="216" t="s">
        <v>5</v>
      </c>
      <c r="F107" s="217" t="s">
        <v>4988</v>
      </c>
      <c r="H107" s="218">
        <v>10</v>
      </c>
      <c r="I107" s="194"/>
      <c r="K107" s="412"/>
      <c r="L107" s="189"/>
      <c r="M107" s="195"/>
      <c r="N107" s="196"/>
      <c r="O107" s="196"/>
      <c r="P107" s="196"/>
      <c r="Q107" s="196"/>
      <c r="R107" s="196"/>
      <c r="S107" s="196"/>
      <c r="T107" s="197"/>
      <c r="AT107" s="191" t="s">
        <v>292</v>
      </c>
      <c r="AU107" s="191" t="s">
        <v>84</v>
      </c>
      <c r="AV107" s="11" t="s">
        <v>84</v>
      </c>
      <c r="AW107" s="11" t="s">
        <v>37</v>
      </c>
      <c r="AX107" s="11" t="s">
        <v>82</v>
      </c>
      <c r="AY107" s="191" t="s">
        <v>285</v>
      </c>
    </row>
    <row r="108" spans="2:65" s="1" customFormat="1" ht="48">
      <c r="B108" s="176"/>
      <c r="C108" s="177" t="s">
        <v>333</v>
      </c>
      <c r="D108" s="177" t="s">
        <v>287</v>
      </c>
      <c r="E108" s="178" t="s">
        <v>4989</v>
      </c>
      <c r="F108" s="179" t="s">
        <v>4990</v>
      </c>
      <c r="G108" s="180" t="s">
        <v>328</v>
      </c>
      <c r="H108" s="181">
        <v>10</v>
      </c>
      <c r="I108" s="182"/>
      <c r="J108" s="183">
        <f>ROUND(I108*H108,2)</f>
        <v>0</v>
      </c>
      <c r="K108" s="415" t="s">
        <v>5585</v>
      </c>
      <c r="L108" s="42"/>
      <c r="M108" s="184" t="s">
        <v>5</v>
      </c>
      <c r="N108" s="185" t="s">
        <v>45</v>
      </c>
      <c r="O108" s="43"/>
      <c r="P108" s="186">
        <f>O108*H108</f>
        <v>0</v>
      </c>
      <c r="Q108" s="186">
        <v>0.10362</v>
      </c>
      <c r="R108" s="186">
        <f>Q108*H108</f>
        <v>1.0362</v>
      </c>
      <c r="S108" s="186">
        <v>0</v>
      </c>
      <c r="T108" s="187">
        <f>S108*H108</f>
        <v>0</v>
      </c>
      <c r="AR108" s="25" t="s">
        <v>291</v>
      </c>
      <c r="AT108" s="25" t="s">
        <v>287</v>
      </c>
      <c r="AU108" s="25" t="s">
        <v>84</v>
      </c>
      <c r="AY108" s="25" t="s">
        <v>285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5" t="s">
        <v>82</v>
      </c>
      <c r="BK108" s="188">
        <f>ROUND(I108*H108,2)</f>
        <v>0</v>
      </c>
      <c r="BL108" s="25" t="s">
        <v>291</v>
      </c>
      <c r="BM108" s="25" t="s">
        <v>4991</v>
      </c>
    </row>
    <row r="109" spans="2:65" s="11" customFormat="1">
      <c r="B109" s="189"/>
      <c r="D109" s="190" t="s">
        <v>292</v>
      </c>
      <c r="E109" s="191" t="s">
        <v>5</v>
      </c>
      <c r="F109" s="192" t="s">
        <v>4992</v>
      </c>
      <c r="H109" s="193">
        <v>10</v>
      </c>
      <c r="I109" s="194"/>
      <c r="K109" s="412"/>
      <c r="L109" s="189"/>
      <c r="M109" s="195"/>
      <c r="N109" s="196"/>
      <c r="O109" s="196"/>
      <c r="P109" s="196"/>
      <c r="Q109" s="196"/>
      <c r="R109" s="196"/>
      <c r="S109" s="196"/>
      <c r="T109" s="197"/>
      <c r="AT109" s="191" t="s">
        <v>292</v>
      </c>
      <c r="AU109" s="191" t="s">
        <v>84</v>
      </c>
      <c r="AV109" s="11" t="s">
        <v>84</v>
      </c>
      <c r="AW109" s="11" t="s">
        <v>37</v>
      </c>
      <c r="AX109" s="11" t="s">
        <v>82</v>
      </c>
      <c r="AY109" s="191" t="s">
        <v>285</v>
      </c>
    </row>
    <row r="110" spans="2:65" s="10" customFormat="1" ht="14.4">
      <c r="B110" s="162"/>
      <c r="D110" s="173" t="s">
        <v>73</v>
      </c>
      <c r="E110" s="174" t="s">
        <v>3664</v>
      </c>
      <c r="F110" s="174" t="s">
        <v>2985</v>
      </c>
      <c r="I110" s="165"/>
      <c r="J110" s="175">
        <f>BK110</f>
        <v>0</v>
      </c>
      <c r="K110" s="401"/>
      <c r="L110" s="162"/>
      <c r="M110" s="167"/>
      <c r="N110" s="168"/>
      <c r="O110" s="168"/>
      <c r="P110" s="169">
        <f>SUM(P111:P115)</f>
        <v>0</v>
      </c>
      <c r="Q110" s="168"/>
      <c r="R110" s="169">
        <f>SUM(R111:R115)</f>
        <v>0</v>
      </c>
      <c r="S110" s="168"/>
      <c r="T110" s="170">
        <f>SUM(T111:T115)</f>
        <v>0</v>
      </c>
      <c r="AR110" s="163" t="s">
        <v>82</v>
      </c>
      <c r="AT110" s="171" t="s">
        <v>73</v>
      </c>
      <c r="AU110" s="171" t="s">
        <v>82</v>
      </c>
      <c r="AY110" s="163" t="s">
        <v>285</v>
      </c>
      <c r="BK110" s="172">
        <f>SUM(BK111:BK115)</f>
        <v>0</v>
      </c>
    </row>
    <row r="111" spans="2:65" s="1" customFormat="1" ht="24">
      <c r="B111" s="176"/>
      <c r="C111" s="177" t="s">
        <v>11</v>
      </c>
      <c r="D111" s="177" t="s">
        <v>287</v>
      </c>
      <c r="E111" s="178" t="s">
        <v>4993</v>
      </c>
      <c r="F111" s="179" t="s">
        <v>4994</v>
      </c>
      <c r="G111" s="180" t="s">
        <v>318</v>
      </c>
      <c r="H111" s="181">
        <v>36</v>
      </c>
      <c r="I111" s="182"/>
      <c r="J111" s="183">
        <f>ROUND(I111*H111,2)</f>
        <v>0</v>
      </c>
      <c r="K111" s="397" t="s">
        <v>5585</v>
      </c>
      <c r="L111" s="42"/>
      <c r="M111" s="184" t="s">
        <v>5</v>
      </c>
      <c r="N111" s="185" t="s">
        <v>45</v>
      </c>
      <c r="O111" s="43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AR111" s="25" t="s">
        <v>291</v>
      </c>
      <c r="AT111" s="25" t="s">
        <v>287</v>
      </c>
      <c r="AU111" s="25" t="s">
        <v>84</v>
      </c>
      <c r="AY111" s="25" t="s">
        <v>285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5" t="s">
        <v>82</v>
      </c>
      <c r="BK111" s="188">
        <f>ROUND(I111*H111,2)</f>
        <v>0</v>
      </c>
      <c r="BL111" s="25" t="s">
        <v>291</v>
      </c>
      <c r="BM111" s="25" t="s">
        <v>4995</v>
      </c>
    </row>
    <row r="112" spans="2:65" s="1" customFormat="1" ht="24">
      <c r="B112" s="176"/>
      <c r="C112" s="177" t="s">
        <v>337</v>
      </c>
      <c r="D112" s="177" t="s">
        <v>287</v>
      </c>
      <c r="E112" s="178" t="s">
        <v>4996</v>
      </c>
      <c r="F112" s="179" t="s">
        <v>4997</v>
      </c>
      <c r="G112" s="180" t="s">
        <v>833</v>
      </c>
      <c r="H112" s="181">
        <v>1</v>
      </c>
      <c r="I112" s="182"/>
      <c r="J112" s="183">
        <f>ROUND(I112*H112,2)</f>
        <v>0</v>
      </c>
      <c r="K112" s="397" t="s">
        <v>5585</v>
      </c>
      <c r="L112" s="42"/>
      <c r="M112" s="184" t="s">
        <v>5</v>
      </c>
      <c r="N112" s="185" t="s">
        <v>45</v>
      </c>
      <c r="O112" s="4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AR112" s="25" t="s">
        <v>291</v>
      </c>
      <c r="AT112" s="25" t="s">
        <v>287</v>
      </c>
      <c r="AU112" s="25" t="s">
        <v>84</v>
      </c>
      <c r="AY112" s="25" t="s">
        <v>285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5" t="s">
        <v>82</v>
      </c>
      <c r="BK112" s="188">
        <f>ROUND(I112*H112,2)</f>
        <v>0</v>
      </c>
      <c r="BL112" s="25" t="s">
        <v>291</v>
      </c>
      <c r="BM112" s="25" t="s">
        <v>4998</v>
      </c>
    </row>
    <row r="113" spans="2:65" s="1" customFormat="1" ht="48">
      <c r="B113" s="176"/>
      <c r="C113" s="177" t="s">
        <v>390</v>
      </c>
      <c r="D113" s="177" t="s">
        <v>287</v>
      </c>
      <c r="E113" s="178" t="s">
        <v>4999</v>
      </c>
      <c r="F113" s="179" t="s">
        <v>5000</v>
      </c>
      <c r="G113" s="180" t="s">
        <v>5001</v>
      </c>
      <c r="H113" s="181">
        <v>24</v>
      </c>
      <c r="I113" s="182"/>
      <c r="J113" s="183">
        <f>ROUND(I113*H113,2)</f>
        <v>0</v>
      </c>
      <c r="K113" s="414" t="s">
        <v>5583</v>
      </c>
      <c r="L113" s="42"/>
      <c r="M113" s="184" t="s">
        <v>5</v>
      </c>
      <c r="N113" s="185" t="s">
        <v>45</v>
      </c>
      <c r="O113" s="43"/>
      <c r="P113" s="186">
        <f>O113*H113</f>
        <v>0</v>
      </c>
      <c r="Q113" s="186">
        <v>0</v>
      </c>
      <c r="R113" s="186">
        <f>Q113*H113</f>
        <v>0</v>
      </c>
      <c r="S113" s="186">
        <v>0</v>
      </c>
      <c r="T113" s="187">
        <f>S113*H113</f>
        <v>0</v>
      </c>
      <c r="AR113" s="25" t="s">
        <v>291</v>
      </c>
      <c r="AT113" s="25" t="s">
        <v>287</v>
      </c>
      <c r="AU113" s="25" t="s">
        <v>84</v>
      </c>
      <c r="AY113" s="25" t="s">
        <v>285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5" t="s">
        <v>82</v>
      </c>
      <c r="BK113" s="188">
        <f>ROUND(I113*H113,2)</f>
        <v>0</v>
      </c>
      <c r="BL113" s="25" t="s">
        <v>291</v>
      </c>
      <c r="BM113" s="25" t="s">
        <v>5002</v>
      </c>
    </row>
    <row r="114" spans="2:65" s="1" customFormat="1">
      <c r="B114" s="176"/>
      <c r="C114" s="177" t="s">
        <v>341</v>
      </c>
      <c r="D114" s="177" t="s">
        <v>287</v>
      </c>
      <c r="E114" s="178" t="s">
        <v>1295</v>
      </c>
      <c r="F114" s="179" t="s">
        <v>5003</v>
      </c>
      <c r="G114" s="180" t="s">
        <v>328</v>
      </c>
      <c r="H114" s="181">
        <v>10</v>
      </c>
      <c r="I114" s="182"/>
      <c r="J114" s="183">
        <f>ROUND(I114*H114,2)</f>
        <v>0</v>
      </c>
      <c r="K114" s="415" t="s">
        <v>5584</v>
      </c>
      <c r="L114" s="42"/>
      <c r="M114" s="184" t="s">
        <v>5</v>
      </c>
      <c r="N114" s="185" t="s">
        <v>45</v>
      </c>
      <c r="O114" s="4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AR114" s="25" t="s">
        <v>291</v>
      </c>
      <c r="AT114" s="25" t="s">
        <v>287</v>
      </c>
      <c r="AU114" s="25" t="s">
        <v>84</v>
      </c>
      <c r="AY114" s="25" t="s">
        <v>285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5" t="s">
        <v>82</v>
      </c>
      <c r="BK114" s="188">
        <f>ROUND(I114*H114,2)</f>
        <v>0</v>
      </c>
      <c r="BL114" s="25" t="s">
        <v>291</v>
      </c>
      <c r="BM114" s="25" t="s">
        <v>5004</v>
      </c>
    </row>
    <row r="115" spans="2:65" s="1" customFormat="1">
      <c r="B115" s="176"/>
      <c r="C115" s="177" t="s">
        <v>402</v>
      </c>
      <c r="D115" s="177" t="s">
        <v>287</v>
      </c>
      <c r="E115" s="178" t="s">
        <v>1303</v>
      </c>
      <c r="F115" s="179" t="s">
        <v>5005</v>
      </c>
      <c r="G115" s="180" t="s">
        <v>1061</v>
      </c>
      <c r="H115" s="181">
        <v>1</v>
      </c>
      <c r="I115" s="182"/>
      <c r="J115" s="183">
        <f>ROUND(I115*H115,2)</f>
        <v>0</v>
      </c>
      <c r="K115" s="415" t="s">
        <v>5584</v>
      </c>
      <c r="L115" s="42"/>
      <c r="M115" s="184" t="s">
        <v>5</v>
      </c>
      <c r="N115" s="185" t="s">
        <v>45</v>
      </c>
      <c r="O115" s="43"/>
      <c r="P115" s="186">
        <f>O115*H115</f>
        <v>0</v>
      </c>
      <c r="Q115" s="186">
        <v>0</v>
      </c>
      <c r="R115" s="186">
        <f>Q115*H115</f>
        <v>0</v>
      </c>
      <c r="S115" s="186">
        <v>0</v>
      </c>
      <c r="T115" s="187">
        <f>S115*H115</f>
        <v>0</v>
      </c>
      <c r="AR115" s="25" t="s">
        <v>291</v>
      </c>
      <c r="AT115" s="25" t="s">
        <v>287</v>
      </c>
      <c r="AU115" s="25" t="s">
        <v>84</v>
      </c>
      <c r="AY115" s="25" t="s">
        <v>285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5" t="s">
        <v>82</v>
      </c>
      <c r="BK115" s="188">
        <f>ROUND(I115*H115,2)</f>
        <v>0</v>
      </c>
      <c r="BL115" s="25" t="s">
        <v>291</v>
      </c>
      <c r="BM115" s="25" t="s">
        <v>5006</v>
      </c>
    </row>
    <row r="116" spans="2:65" s="10" customFormat="1" ht="14.4">
      <c r="B116" s="162"/>
      <c r="D116" s="173" t="s">
        <v>73</v>
      </c>
      <c r="E116" s="174" t="s">
        <v>694</v>
      </c>
      <c r="F116" s="174" t="s">
        <v>695</v>
      </c>
      <c r="I116" s="165"/>
      <c r="J116" s="175">
        <f>BK116</f>
        <v>0</v>
      </c>
      <c r="K116" s="401"/>
      <c r="L116" s="162"/>
      <c r="M116" s="167"/>
      <c r="N116" s="168"/>
      <c r="O116" s="168"/>
      <c r="P116" s="169">
        <f>P117</f>
        <v>0</v>
      </c>
      <c r="Q116" s="168"/>
      <c r="R116" s="169">
        <f>R117</f>
        <v>0</v>
      </c>
      <c r="S116" s="168"/>
      <c r="T116" s="170">
        <f>T117</f>
        <v>0</v>
      </c>
      <c r="AR116" s="163" t="s">
        <v>82</v>
      </c>
      <c r="AT116" s="171" t="s">
        <v>73</v>
      </c>
      <c r="AU116" s="171" t="s">
        <v>82</v>
      </c>
      <c r="AY116" s="163" t="s">
        <v>285</v>
      </c>
      <c r="BK116" s="172">
        <f>BK117</f>
        <v>0</v>
      </c>
    </row>
    <row r="117" spans="2:65" s="1" customFormat="1" ht="36">
      <c r="B117" s="176"/>
      <c r="C117" s="177" t="s">
        <v>345</v>
      </c>
      <c r="D117" s="177" t="s">
        <v>287</v>
      </c>
      <c r="E117" s="178" t="s">
        <v>5007</v>
      </c>
      <c r="F117" s="179" t="s">
        <v>5008</v>
      </c>
      <c r="G117" s="180" t="s">
        <v>674</v>
      </c>
      <c r="H117" s="181">
        <v>1.052</v>
      </c>
      <c r="I117" s="182"/>
      <c r="J117" s="183">
        <f>ROUND(I117*H117,2)</f>
        <v>0</v>
      </c>
      <c r="K117" s="415" t="s">
        <v>5585</v>
      </c>
      <c r="L117" s="42"/>
      <c r="M117" s="184" t="s">
        <v>5</v>
      </c>
      <c r="N117" s="185" t="s">
        <v>45</v>
      </c>
      <c r="O117" s="43"/>
      <c r="P117" s="186">
        <f>O117*H117</f>
        <v>0</v>
      </c>
      <c r="Q117" s="186">
        <v>0</v>
      </c>
      <c r="R117" s="186">
        <f>Q117*H117</f>
        <v>0</v>
      </c>
      <c r="S117" s="186">
        <v>0</v>
      </c>
      <c r="T117" s="187">
        <f>S117*H117</f>
        <v>0</v>
      </c>
      <c r="AR117" s="25" t="s">
        <v>291</v>
      </c>
      <c r="AT117" s="25" t="s">
        <v>287</v>
      </c>
      <c r="AU117" s="25" t="s">
        <v>84</v>
      </c>
      <c r="AY117" s="25" t="s">
        <v>285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5" t="s">
        <v>82</v>
      </c>
      <c r="BK117" s="188">
        <f>ROUND(I117*H117,2)</f>
        <v>0</v>
      </c>
      <c r="BL117" s="25" t="s">
        <v>291</v>
      </c>
      <c r="BM117" s="25" t="s">
        <v>5009</v>
      </c>
    </row>
    <row r="118" spans="2:65" s="10" customFormat="1" ht="16.2">
      <c r="B118" s="162"/>
      <c r="D118" s="163" t="s">
        <v>73</v>
      </c>
      <c r="E118" s="164" t="s">
        <v>700</v>
      </c>
      <c r="F118" s="164" t="s">
        <v>701</v>
      </c>
      <c r="I118" s="165"/>
      <c r="J118" s="166">
        <f>BK118</f>
        <v>0</v>
      </c>
      <c r="K118" s="401"/>
      <c r="L118" s="162"/>
      <c r="M118" s="167"/>
      <c r="N118" s="168"/>
      <c r="O118" s="168"/>
      <c r="P118" s="169">
        <f>P119</f>
        <v>0</v>
      </c>
      <c r="Q118" s="168"/>
      <c r="R118" s="169">
        <f>R119</f>
        <v>0.16924</v>
      </c>
      <c r="S118" s="168"/>
      <c r="T118" s="170">
        <f>T119</f>
        <v>0</v>
      </c>
      <c r="AR118" s="163" t="s">
        <v>84</v>
      </c>
      <c r="AT118" s="171" t="s">
        <v>73</v>
      </c>
      <c r="AU118" s="171" t="s">
        <v>74</v>
      </c>
      <c r="AY118" s="163" t="s">
        <v>285</v>
      </c>
      <c r="BK118" s="172">
        <f>BK119</f>
        <v>0</v>
      </c>
    </row>
    <row r="119" spans="2:65" s="10" customFormat="1" ht="14.4">
      <c r="B119" s="162"/>
      <c r="D119" s="173" t="s">
        <v>73</v>
      </c>
      <c r="E119" s="174" t="s">
        <v>3366</v>
      </c>
      <c r="F119" s="174" t="s">
        <v>5010</v>
      </c>
      <c r="I119" s="165"/>
      <c r="J119" s="175">
        <f>BK119</f>
        <v>0</v>
      </c>
      <c r="K119" s="401"/>
      <c r="L119" s="162"/>
      <c r="M119" s="167"/>
      <c r="N119" s="168"/>
      <c r="O119" s="168"/>
      <c r="P119" s="169">
        <f>SUM(P120:P129)</f>
        <v>0</v>
      </c>
      <c r="Q119" s="168"/>
      <c r="R119" s="169">
        <f>SUM(R120:R129)</f>
        <v>0.16924</v>
      </c>
      <c r="S119" s="168"/>
      <c r="T119" s="170">
        <f>SUM(T120:T129)</f>
        <v>0</v>
      </c>
      <c r="AR119" s="163" t="s">
        <v>84</v>
      </c>
      <c r="AT119" s="171" t="s">
        <v>73</v>
      </c>
      <c r="AU119" s="171" t="s">
        <v>82</v>
      </c>
      <c r="AY119" s="163" t="s">
        <v>285</v>
      </c>
      <c r="BK119" s="172">
        <f>SUM(BK120:BK129)</f>
        <v>0</v>
      </c>
    </row>
    <row r="120" spans="2:65" s="1" customFormat="1" ht="24">
      <c r="B120" s="176"/>
      <c r="C120" s="177" t="s">
        <v>10</v>
      </c>
      <c r="D120" s="177" t="s">
        <v>287</v>
      </c>
      <c r="E120" s="178" t="s">
        <v>5011</v>
      </c>
      <c r="F120" s="179" t="s">
        <v>5012</v>
      </c>
      <c r="G120" s="180" t="s">
        <v>318</v>
      </c>
      <c r="H120" s="181">
        <v>7</v>
      </c>
      <c r="I120" s="182"/>
      <c r="J120" s="183">
        <f t="shared" ref="J120:J129" si="10">ROUND(I120*H120,2)</f>
        <v>0</v>
      </c>
      <c r="K120" s="397" t="s">
        <v>5585</v>
      </c>
      <c r="L120" s="42"/>
      <c r="M120" s="184" t="s">
        <v>5</v>
      </c>
      <c r="N120" s="185" t="s">
        <v>45</v>
      </c>
      <c r="O120" s="43"/>
      <c r="P120" s="186">
        <f t="shared" ref="P120:P129" si="11">O120*H120</f>
        <v>0</v>
      </c>
      <c r="Q120" s="186">
        <v>1.171E-2</v>
      </c>
      <c r="R120" s="186">
        <f t="shared" ref="R120:R129" si="12">Q120*H120</f>
        <v>8.1970000000000001E-2</v>
      </c>
      <c r="S120" s="186">
        <v>0</v>
      </c>
      <c r="T120" s="187">
        <f t="shared" ref="T120:T129" si="13">S120*H120</f>
        <v>0</v>
      </c>
      <c r="AR120" s="25" t="s">
        <v>337</v>
      </c>
      <c r="AT120" s="25" t="s">
        <v>287</v>
      </c>
      <c r="AU120" s="25" t="s">
        <v>84</v>
      </c>
      <c r="AY120" s="25" t="s">
        <v>285</v>
      </c>
      <c r="BE120" s="188">
        <f t="shared" ref="BE120:BE129" si="14">IF(N120="základní",J120,0)</f>
        <v>0</v>
      </c>
      <c r="BF120" s="188">
        <f t="shared" ref="BF120:BF129" si="15">IF(N120="snížená",J120,0)</f>
        <v>0</v>
      </c>
      <c r="BG120" s="188">
        <f t="shared" ref="BG120:BG129" si="16">IF(N120="zákl. přenesená",J120,0)</f>
        <v>0</v>
      </c>
      <c r="BH120" s="188">
        <f t="shared" ref="BH120:BH129" si="17">IF(N120="sníž. přenesená",J120,0)</f>
        <v>0</v>
      </c>
      <c r="BI120" s="188">
        <f t="shared" ref="BI120:BI129" si="18">IF(N120="nulová",J120,0)</f>
        <v>0</v>
      </c>
      <c r="BJ120" s="25" t="s">
        <v>82</v>
      </c>
      <c r="BK120" s="188">
        <f t="shared" ref="BK120:BK129" si="19">ROUND(I120*H120,2)</f>
        <v>0</v>
      </c>
      <c r="BL120" s="25" t="s">
        <v>337</v>
      </c>
      <c r="BM120" s="25" t="s">
        <v>5013</v>
      </c>
    </row>
    <row r="121" spans="2:65" s="1" customFormat="1" ht="24">
      <c r="B121" s="176"/>
      <c r="C121" s="177" t="s">
        <v>356</v>
      </c>
      <c r="D121" s="177" t="s">
        <v>287</v>
      </c>
      <c r="E121" s="178" t="s">
        <v>5014</v>
      </c>
      <c r="F121" s="179" t="s">
        <v>5015</v>
      </c>
      <c r="G121" s="180" t="s">
        <v>318</v>
      </c>
      <c r="H121" s="181">
        <v>18</v>
      </c>
      <c r="I121" s="182"/>
      <c r="J121" s="183">
        <f t="shared" si="10"/>
        <v>0</v>
      </c>
      <c r="K121" s="397" t="s">
        <v>5585</v>
      </c>
      <c r="L121" s="42"/>
      <c r="M121" s="184" t="s">
        <v>5</v>
      </c>
      <c r="N121" s="185" t="s">
        <v>45</v>
      </c>
      <c r="O121" s="43"/>
      <c r="P121" s="186">
        <f t="shared" si="11"/>
        <v>0</v>
      </c>
      <c r="Q121" s="186">
        <v>4.8999999999999998E-4</v>
      </c>
      <c r="R121" s="186">
        <f t="shared" si="12"/>
        <v>8.8199999999999997E-3</v>
      </c>
      <c r="S121" s="186">
        <v>0</v>
      </c>
      <c r="T121" s="187">
        <f t="shared" si="13"/>
        <v>0</v>
      </c>
      <c r="AR121" s="25" t="s">
        <v>337</v>
      </c>
      <c r="AT121" s="25" t="s">
        <v>287</v>
      </c>
      <c r="AU121" s="25" t="s">
        <v>84</v>
      </c>
      <c r="AY121" s="25" t="s">
        <v>285</v>
      </c>
      <c r="BE121" s="188">
        <f t="shared" si="14"/>
        <v>0</v>
      </c>
      <c r="BF121" s="188">
        <f t="shared" si="15"/>
        <v>0</v>
      </c>
      <c r="BG121" s="188">
        <f t="shared" si="16"/>
        <v>0</v>
      </c>
      <c r="BH121" s="188">
        <f t="shared" si="17"/>
        <v>0</v>
      </c>
      <c r="BI121" s="188">
        <f t="shared" si="18"/>
        <v>0</v>
      </c>
      <c r="BJ121" s="25" t="s">
        <v>82</v>
      </c>
      <c r="BK121" s="188">
        <f t="shared" si="19"/>
        <v>0</v>
      </c>
      <c r="BL121" s="25" t="s">
        <v>337</v>
      </c>
      <c r="BM121" s="25" t="s">
        <v>5016</v>
      </c>
    </row>
    <row r="122" spans="2:65" s="1" customFormat="1" ht="24">
      <c r="B122" s="176"/>
      <c r="C122" s="177" t="s">
        <v>454</v>
      </c>
      <c r="D122" s="177" t="s">
        <v>287</v>
      </c>
      <c r="E122" s="178" t="s">
        <v>5017</v>
      </c>
      <c r="F122" s="179" t="s">
        <v>5018</v>
      </c>
      <c r="G122" s="180" t="s">
        <v>318</v>
      </c>
      <c r="H122" s="181">
        <v>51</v>
      </c>
      <c r="I122" s="182"/>
      <c r="J122" s="183">
        <f t="shared" si="10"/>
        <v>0</v>
      </c>
      <c r="K122" s="397" t="s">
        <v>5585</v>
      </c>
      <c r="L122" s="42"/>
      <c r="M122" s="184" t="s">
        <v>5</v>
      </c>
      <c r="N122" s="185" t="s">
        <v>45</v>
      </c>
      <c r="O122" s="43"/>
      <c r="P122" s="186">
        <f t="shared" si="11"/>
        <v>0</v>
      </c>
      <c r="Q122" s="186">
        <v>1.4400000000000001E-3</v>
      </c>
      <c r="R122" s="186">
        <f t="shared" si="12"/>
        <v>7.3440000000000005E-2</v>
      </c>
      <c r="S122" s="186">
        <v>0</v>
      </c>
      <c r="T122" s="187">
        <f t="shared" si="13"/>
        <v>0</v>
      </c>
      <c r="AR122" s="25" t="s">
        <v>337</v>
      </c>
      <c r="AT122" s="25" t="s">
        <v>287</v>
      </c>
      <c r="AU122" s="25" t="s">
        <v>84</v>
      </c>
      <c r="AY122" s="25" t="s">
        <v>285</v>
      </c>
      <c r="BE122" s="188">
        <f t="shared" si="14"/>
        <v>0</v>
      </c>
      <c r="BF122" s="188">
        <f t="shared" si="15"/>
        <v>0</v>
      </c>
      <c r="BG122" s="188">
        <f t="shared" si="16"/>
        <v>0</v>
      </c>
      <c r="BH122" s="188">
        <f t="shared" si="17"/>
        <v>0</v>
      </c>
      <c r="BI122" s="188">
        <f t="shared" si="18"/>
        <v>0</v>
      </c>
      <c r="BJ122" s="25" t="s">
        <v>82</v>
      </c>
      <c r="BK122" s="188">
        <f t="shared" si="19"/>
        <v>0</v>
      </c>
      <c r="BL122" s="25" t="s">
        <v>337</v>
      </c>
      <c r="BM122" s="25" t="s">
        <v>5019</v>
      </c>
    </row>
    <row r="123" spans="2:65" s="1" customFormat="1" ht="24">
      <c r="B123" s="176"/>
      <c r="C123" s="177" t="s">
        <v>366</v>
      </c>
      <c r="D123" s="177" t="s">
        <v>287</v>
      </c>
      <c r="E123" s="178" t="s">
        <v>5020</v>
      </c>
      <c r="F123" s="179" t="s">
        <v>5021</v>
      </c>
      <c r="G123" s="180" t="s">
        <v>833</v>
      </c>
      <c r="H123" s="181">
        <v>1</v>
      </c>
      <c r="I123" s="182"/>
      <c r="J123" s="183">
        <f t="shared" si="10"/>
        <v>0</v>
      </c>
      <c r="K123" s="397" t="s">
        <v>5585</v>
      </c>
      <c r="L123" s="42"/>
      <c r="M123" s="184" t="s">
        <v>5</v>
      </c>
      <c r="N123" s="185" t="s">
        <v>45</v>
      </c>
      <c r="O123" s="43"/>
      <c r="P123" s="186">
        <f t="shared" si="11"/>
        <v>0</v>
      </c>
      <c r="Q123" s="186">
        <v>0</v>
      </c>
      <c r="R123" s="186">
        <f t="shared" si="12"/>
        <v>0</v>
      </c>
      <c r="S123" s="186">
        <v>0</v>
      </c>
      <c r="T123" s="187">
        <f t="shared" si="13"/>
        <v>0</v>
      </c>
      <c r="AR123" s="25" t="s">
        <v>337</v>
      </c>
      <c r="AT123" s="25" t="s">
        <v>287</v>
      </c>
      <c r="AU123" s="25" t="s">
        <v>84</v>
      </c>
      <c r="AY123" s="25" t="s">
        <v>285</v>
      </c>
      <c r="BE123" s="188">
        <f t="shared" si="14"/>
        <v>0</v>
      </c>
      <c r="BF123" s="188">
        <f t="shared" si="15"/>
        <v>0</v>
      </c>
      <c r="BG123" s="188">
        <f t="shared" si="16"/>
        <v>0</v>
      </c>
      <c r="BH123" s="188">
        <f t="shared" si="17"/>
        <v>0</v>
      </c>
      <c r="BI123" s="188">
        <f t="shared" si="18"/>
        <v>0</v>
      </c>
      <c r="BJ123" s="25" t="s">
        <v>82</v>
      </c>
      <c r="BK123" s="188">
        <f t="shared" si="19"/>
        <v>0</v>
      </c>
      <c r="BL123" s="25" t="s">
        <v>337</v>
      </c>
      <c r="BM123" s="25" t="s">
        <v>5022</v>
      </c>
    </row>
    <row r="124" spans="2:65" s="1" customFormat="1" ht="24">
      <c r="B124" s="176"/>
      <c r="C124" s="177" t="s">
        <v>468</v>
      </c>
      <c r="D124" s="177" t="s">
        <v>287</v>
      </c>
      <c r="E124" s="178" t="s">
        <v>5023</v>
      </c>
      <c r="F124" s="179" t="s">
        <v>5024</v>
      </c>
      <c r="G124" s="180" t="s">
        <v>833</v>
      </c>
      <c r="H124" s="181">
        <v>1</v>
      </c>
      <c r="I124" s="182"/>
      <c r="J124" s="183">
        <f t="shared" si="10"/>
        <v>0</v>
      </c>
      <c r="K124" s="397" t="s">
        <v>5585</v>
      </c>
      <c r="L124" s="42"/>
      <c r="M124" s="184" t="s">
        <v>5</v>
      </c>
      <c r="N124" s="185" t="s">
        <v>45</v>
      </c>
      <c r="O124" s="43"/>
      <c r="P124" s="186">
        <f t="shared" si="11"/>
        <v>0</v>
      </c>
      <c r="Q124" s="186">
        <v>0</v>
      </c>
      <c r="R124" s="186">
        <f t="shared" si="12"/>
        <v>0</v>
      </c>
      <c r="S124" s="186">
        <v>0</v>
      </c>
      <c r="T124" s="187">
        <f t="shared" si="13"/>
        <v>0</v>
      </c>
      <c r="AR124" s="25" t="s">
        <v>337</v>
      </c>
      <c r="AT124" s="25" t="s">
        <v>287</v>
      </c>
      <c r="AU124" s="25" t="s">
        <v>84</v>
      </c>
      <c r="AY124" s="25" t="s">
        <v>285</v>
      </c>
      <c r="BE124" s="188">
        <f t="shared" si="14"/>
        <v>0</v>
      </c>
      <c r="BF124" s="188">
        <f t="shared" si="15"/>
        <v>0</v>
      </c>
      <c r="BG124" s="188">
        <f t="shared" si="16"/>
        <v>0</v>
      </c>
      <c r="BH124" s="188">
        <f t="shared" si="17"/>
        <v>0</v>
      </c>
      <c r="BI124" s="188">
        <f t="shared" si="18"/>
        <v>0</v>
      </c>
      <c r="BJ124" s="25" t="s">
        <v>82</v>
      </c>
      <c r="BK124" s="188">
        <f t="shared" si="19"/>
        <v>0</v>
      </c>
      <c r="BL124" s="25" t="s">
        <v>337</v>
      </c>
      <c r="BM124" s="25" t="s">
        <v>5025</v>
      </c>
    </row>
    <row r="125" spans="2:65" s="1" customFormat="1" ht="24">
      <c r="B125" s="176"/>
      <c r="C125" s="177" t="s">
        <v>376</v>
      </c>
      <c r="D125" s="177" t="s">
        <v>287</v>
      </c>
      <c r="E125" s="178" t="s">
        <v>1041</v>
      </c>
      <c r="F125" s="179" t="s">
        <v>1042</v>
      </c>
      <c r="G125" s="180" t="s">
        <v>370</v>
      </c>
      <c r="H125" s="181">
        <v>2</v>
      </c>
      <c r="I125" s="182"/>
      <c r="J125" s="183">
        <f t="shared" si="10"/>
        <v>0</v>
      </c>
      <c r="K125" s="397" t="s">
        <v>5585</v>
      </c>
      <c r="L125" s="42"/>
      <c r="M125" s="184" t="s">
        <v>5</v>
      </c>
      <c r="N125" s="185" t="s">
        <v>45</v>
      </c>
      <c r="O125" s="43"/>
      <c r="P125" s="186">
        <f t="shared" si="11"/>
        <v>0</v>
      </c>
      <c r="Q125" s="186">
        <v>9.3000000000000005E-4</v>
      </c>
      <c r="R125" s="186">
        <f t="shared" si="12"/>
        <v>1.8600000000000001E-3</v>
      </c>
      <c r="S125" s="186">
        <v>0</v>
      </c>
      <c r="T125" s="187">
        <f t="shared" si="13"/>
        <v>0</v>
      </c>
      <c r="AR125" s="25" t="s">
        <v>337</v>
      </c>
      <c r="AT125" s="25" t="s">
        <v>287</v>
      </c>
      <c r="AU125" s="25" t="s">
        <v>84</v>
      </c>
      <c r="AY125" s="25" t="s">
        <v>285</v>
      </c>
      <c r="BE125" s="188">
        <f t="shared" si="14"/>
        <v>0</v>
      </c>
      <c r="BF125" s="188">
        <f t="shared" si="15"/>
        <v>0</v>
      </c>
      <c r="BG125" s="188">
        <f t="shared" si="16"/>
        <v>0</v>
      </c>
      <c r="BH125" s="188">
        <f t="shared" si="17"/>
        <v>0</v>
      </c>
      <c r="BI125" s="188">
        <f t="shared" si="18"/>
        <v>0</v>
      </c>
      <c r="BJ125" s="25" t="s">
        <v>82</v>
      </c>
      <c r="BK125" s="188">
        <f t="shared" si="19"/>
        <v>0</v>
      </c>
      <c r="BL125" s="25" t="s">
        <v>337</v>
      </c>
      <c r="BM125" s="25" t="s">
        <v>5026</v>
      </c>
    </row>
    <row r="126" spans="2:65" s="1" customFormat="1" ht="24">
      <c r="B126" s="176"/>
      <c r="C126" s="177" t="s">
        <v>477</v>
      </c>
      <c r="D126" s="177" t="s">
        <v>287</v>
      </c>
      <c r="E126" s="178" t="s">
        <v>5027</v>
      </c>
      <c r="F126" s="179" t="s">
        <v>5028</v>
      </c>
      <c r="G126" s="180" t="s">
        <v>5029</v>
      </c>
      <c r="H126" s="181">
        <v>1</v>
      </c>
      <c r="I126" s="182"/>
      <c r="J126" s="183">
        <f t="shared" si="10"/>
        <v>0</v>
      </c>
      <c r="K126" s="397" t="s">
        <v>5585</v>
      </c>
      <c r="L126" s="42"/>
      <c r="M126" s="184" t="s">
        <v>5</v>
      </c>
      <c r="N126" s="185" t="s">
        <v>45</v>
      </c>
      <c r="O126" s="43"/>
      <c r="P126" s="186">
        <f t="shared" si="11"/>
        <v>0</v>
      </c>
      <c r="Q126" s="186">
        <v>0</v>
      </c>
      <c r="R126" s="186">
        <f t="shared" si="12"/>
        <v>0</v>
      </c>
      <c r="S126" s="186">
        <v>0</v>
      </c>
      <c r="T126" s="187">
        <f t="shared" si="13"/>
        <v>0</v>
      </c>
      <c r="AR126" s="25" t="s">
        <v>337</v>
      </c>
      <c r="AT126" s="25" t="s">
        <v>287</v>
      </c>
      <c r="AU126" s="25" t="s">
        <v>84</v>
      </c>
      <c r="AY126" s="25" t="s">
        <v>285</v>
      </c>
      <c r="BE126" s="188">
        <f t="shared" si="14"/>
        <v>0</v>
      </c>
      <c r="BF126" s="188">
        <f t="shared" si="15"/>
        <v>0</v>
      </c>
      <c r="BG126" s="188">
        <f t="shared" si="16"/>
        <v>0</v>
      </c>
      <c r="BH126" s="188">
        <f t="shared" si="17"/>
        <v>0</v>
      </c>
      <c r="BI126" s="188">
        <f t="shared" si="18"/>
        <v>0</v>
      </c>
      <c r="BJ126" s="25" t="s">
        <v>82</v>
      </c>
      <c r="BK126" s="188">
        <f t="shared" si="19"/>
        <v>0</v>
      </c>
      <c r="BL126" s="25" t="s">
        <v>337</v>
      </c>
      <c r="BM126" s="25" t="s">
        <v>5030</v>
      </c>
    </row>
    <row r="127" spans="2:65" s="1" customFormat="1" ht="24">
      <c r="B127" s="176"/>
      <c r="C127" s="177" t="s">
        <v>381</v>
      </c>
      <c r="D127" s="177" t="s">
        <v>287</v>
      </c>
      <c r="E127" s="178" t="s">
        <v>5031</v>
      </c>
      <c r="F127" s="179" t="s">
        <v>5032</v>
      </c>
      <c r="G127" s="180" t="s">
        <v>370</v>
      </c>
      <c r="H127" s="181">
        <v>1</v>
      </c>
      <c r="I127" s="182"/>
      <c r="J127" s="183">
        <f t="shared" si="10"/>
        <v>0</v>
      </c>
      <c r="K127" s="397" t="s">
        <v>5585</v>
      </c>
      <c r="L127" s="42"/>
      <c r="M127" s="184" t="s">
        <v>5</v>
      </c>
      <c r="N127" s="185" t="s">
        <v>45</v>
      </c>
      <c r="O127" s="43"/>
      <c r="P127" s="186">
        <f t="shared" si="11"/>
        <v>0</v>
      </c>
      <c r="Q127" s="186">
        <v>1.5E-3</v>
      </c>
      <c r="R127" s="186">
        <f t="shared" si="12"/>
        <v>1.5E-3</v>
      </c>
      <c r="S127" s="186">
        <v>0</v>
      </c>
      <c r="T127" s="187">
        <f t="shared" si="13"/>
        <v>0</v>
      </c>
      <c r="AR127" s="25" t="s">
        <v>337</v>
      </c>
      <c r="AT127" s="25" t="s">
        <v>287</v>
      </c>
      <c r="AU127" s="25" t="s">
        <v>84</v>
      </c>
      <c r="AY127" s="25" t="s">
        <v>285</v>
      </c>
      <c r="BE127" s="188">
        <f t="shared" si="14"/>
        <v>0</v>
      </c>
      <c r="BF127" s="188">
        <f t="shared" si="15"/>
        <v>0</v>
      </c>
      <c r="BG127" s="188">
        <f t="shared" si="16"/>
        <v>0</v>
      </c>
      <c r="BH127" s="188">
        <f t="shared" si="17"/>
        <v>0</v>
      </c>
      <c r="BI127" s="188">
        <f t="shared" si="18"/>
        <v>0</v>
      </c>
      <c r="BJ127" s="25" t="s">
        <v>82</v>
      </c>
      <c r="BK127" s="188">
        <f t="shared" si="19"/>
        <v>0</v>
      </c>
      <c r="BL127" s="25" t="s">
        <v>337</v>
      </c>
      <c r="BM127" s="25" t="s">
        <v>5033</v>
      </c>
    </row>
    <row r="128" spans="2:65" s="1" customFormat="1" ht="24">
      <c r="B128" s="176"/>
      <c r="C128" s="177" t="s">
        <v>484</v>
      </c>
      <c r="D128" s="177" t="s">
        <v>287</v>
      </c>
      <c r="E128" s="178" t="s">
        <v>5034</v>
      </c>
      <c r="F128" s="179" t="s">
        <v>5035</v>
      </c>
      <c r="G128" s="180" t="s">
        <v>370</v>
      </c>
      <c r="H128" s="181">
        <v>1</v>
      </c>
      <c r="I128" s="182"/>
      <c r="J128" s="183">
        <f t="shared" si="10"/>
        <v>0</v>
      </c>
      <c r="K128" s="397" t="s">
        <v>5585</v>
      </c>
      <c r="L128" s="42"/>
      <c r="M128" s="184" t="s">
        <v>5</v>
      </c>
      <c r="N128" s="185" t="s">
        <v>45</v>
      </c>
      <c r="O128" s="43"/>
      <c r="P128" s="186">
        <f t="shared" si="11"/>
        <v>0</v>
      </c>
      <c r="Q128" s="186">
        <v>1.65E-3</v>
      </c>
      <c r="R128" s="186">
        <f t="shared" si="12"/>
        <v>1.65E-3</v>
      </c>
      <c r="S128" s="186">
        <v>0</v>
      </c>
      <c r="T128" s="187">
        <f t="shared" si="13"/>
        <v>0</v>
      </c>
      <c r="AR128" s="25" t="s">
        <v>337</v>
      </c>
      <c r="AT128" s="25" t="s">
        <v>287</v>
      </c>
      <c r="AU128" s="25" t="s">
        <v>84</v>
      </c>
      <c r="AY128" s="25" t="s">
        <v>285</v>
      </c>
      <c r="BE128" s="188">
        <f t="shared" si="14"/>
        <v>0</v>
      </c>
      <c r="BF128" s="188">
        <f t="shared" si="15"/>
        <v>0</v>
      </c>
      <c r="BG128" s="188">
        <f t="shared" si="16"/>
        <v>0</v>
      </c>
      <c r="BH128" s="188">
        <f t="shared" si="17"/>
        <v>0</v>
      </c>
      <c r="BI128" s="188">
        <f t="shared" si="18"/>
        <v>0</v>
      </c>
      <c r="BJ128" s="25" t="s">
        <v>82</v>
      </c>
      <c r="BK128" s="188">
        <f t="shared" si="19"/>
        <v>0</v>
      </c>
      <c r="BL128" s="25" t="s">
        <v>337</v>
      </c>
      <c r="BM128" s="25" t="s">
        <v>5036</v>
      </c>
    </row>
    <row r="129" spans="2:65" s="1" customFormat="1" ht="24">
      <c r="B129" s="176"/>
      <c r="C129" s="177" t="s">
        <v>153</v>
      </c>
      <c r="D129" s="177" t="s">
        <v>287</v>
      </c>
      <c r="E129" s="178" t="s">
        <v>5037</v>
      </c>
      <c r="F129" s="179" t="s">
        <v>5038</v>
      </c>
      <c r="G129" s="180" t="s">
        <v>318</v>
      </c>
      <c r="H129" s="181">
        <v>59</v>
      </c>
      <c r="I129" s="182"/>
      <c r="J129" s="183">
        <f t="shared" si="10"/>
        <v>0</v>
      </c>
      <c r="K129" s="397" t="s">
        <v>5585</v>
      </c>
      <c r="L129" s="42"/>
      <c r="M129" s="184" t="s">
        <v>5</v>
      </c>
      <c r="N129" s="185" t="s">
        <v>45</v>
      </c>
      <c r="O129" s="43"/>
      <c r="P129" s="186">
        <f t="shared" si="11"/>
        <v>0</v>
      </c>
      <c r="Q129" s="186">
        <v>0</v>
      </c>
      <c r="R129" s="186">
        <f t="shared" si="12"/>
        <v>0</v>
      </c>
      <c r="S129" s="186">
        <v>0</v>
      </c>
      <c r="T129" s="187">
        <f t="shared" si="13"/>
        <v>0</v>
      </c>
      <c r="AR129" s="25" t="s">
        <v>337</v>
      </c>
      <c r="AT129" s="25" t="s">
        <v>287</v>
      </c>
      <c r="AU129" s="25" t="s">
        <v>84</v>
      </c>
      <c r="AY129" s="25" t="s">
        <v>285</v>
      </c>
      <c r="BE129" s="188">
        <f t="shared" si="14"/>
        <v>0</v>
      </c>
      <c r="BF129" s="188">
        <f t="shared" si="15"/>
        <v>0</v>
      </c>
      <c r="BG129" s="188">
        <f t="shared" si="16"/>
        <v>0</v>
      </c>
      <c r="BH129" s="188">
        <f t="shared" si="17"/>
        <v>0</v>
      </c>
      <c r="BI129" s="188">
        <f t="shared" si="18"/>
        <v>0</v>
      </c>
      <c r="BJ129" s="25" t="s">
        <v>82</v>
      </c>
      <c r="BK129" s="188">
        <f t="shared" si="19"/>
        <v>0</v>
      </c>
      <c r="BL129" s="25" t="s">
        <v>337</v>
      </c>
      <c r="BM129" s="25" t="s">
        <v>5039</v>
      </c>
    </row>
    <row r="130" spans="2:65" s="10" customFormat="1" ht="16.2">
      <c r="B130" s="162"/>
      <c r="D130" s="163" t="s">
        <v>73</v>
      </c>
      <c r="E130" s="164" t="s">
        <v>757</v>
      </c>
      <c r="F130" s="164" t="s">
        <v>4658</v>
      </c>
      <c r="I130" s="165"/>
      <c r="J130" s="166">
        <f>BK130</f>
        <v>0</v>
      </c>
      <c r="K130" s="401"/>
      <c r="L130" s="162"/>
      <c r="M130" s="167"/>
      <c r="N130" s="168"/>
      <c r="O130" s="168"/>
      <c r="P130" s="169">
        <f>P131+P133</f>
        <v>0</v>
      </c>
      <c r="Q130" s="168"/>
      <c r="R130" s="169">
        <f>R131+R133</f>
        <v>9.92E-3</v>
      </c>
      <c r="S130" s="168"/>
      <c r="T130" s="170">
        <f>T131+T133</f>
        <v>0</v>
      </c>
      <c r="AR130" s="163" t="s">
        <v>142</v>
      </c>
      <c r="AT130" s="171" t="s">
        <v>73</v>
      </c>
      <c r="AU130" s="171" t="s">
        <v>74</v>
      </c>
      <c r="AY130" s="163" t="s">
        <v>285</v>
      </c>
      <c r="BK130" s="172">
        <f>BK131+BK133</f>
        <v>0</v>
      </c>
    </row>
    <row r="131" spans="2:65" s="10" customFormat="1" ht="14.4">
      <c r="B131" s="162"/>
      <c r="D131" s="173" t="s">
        <v>73</v>
      </c>
      <c r="E131" s="174" t="s">
        <v>4659</v>
      </c>
      <c r="F131" s="174" t="s">
        <v>4660</v>
      </c>
      <c r="I131" s="165"/>
      <c r="J131" s="175">
        <f>BK131</f>
        <v>0</v>
      </c>
      <c r="K131" s="401"/>
      <c r="L131" s="162"/>
      <c r="M131" s="167"/>
      <c r="N131" s="168"/>
      <c r="O131" s="168"/>
      <c r="P131" s="169">
        <f>P132</f>
        <v>0</v>
      </c>
      <c r="Q131" s="168"/>
      <c r="R131" s="169">
        <f>R132</f>
        <v>0</v>
      </c>
      <c r="S131" s="168"/>
      <c r="T131" s="170">
        <f>T132</f>
        <v>0</v>
      </c>
      <c r="AR131" s="163" t="s">
        <v>142</v>
      </c>
      <c r="AT131" s="171" t="s">
        <v>73</v>
      </c>
      <c r="AU131" s="171" t="s">
        <v>82</v>
      </c>
      <c r="AY131" s="163" t="s">
        <v>285</v>
      </c>
      <c r="BK131" s="172">
        <f>BK132</f>
        <v>0</v>
      </c>
    </row>
    <row r="132" spans="2:65" s="1" customFormat="1" ht="24">
      <c r="B132" s="176"/>
      <c r="C132" s="177" t="s">
        <v>491</v>
      </c>
      <c r="D132" s="177" t="s">
        <v>287</v>
      </c>
      <c r="E132" s="178" t="s">
        <v>5040</v>
      </c>
      <c r="F132" s="179" t="s">
        <v>5041</v>
      </c>
      <c r="G132" s="180" t="s">
        <v>318</v>
      </c>
      <c r="H132" s="181">
        <v>73</v>
      </c>
      <c r="I132" s="182"/>
      <c r="J132" s="183">
        <f>ROUND(I132*H132,2)</f>
        <v>0</v>
      </c>
      <c r="K132" s="397" t="s">
        <v>5585</v>
      </c>
      <c r="L132" s="42"/>
      <c r="M132" s="184" t="s">
        <v>5</v>
      </c>
      <c r="N132" s="185" t="s">
        <v>45</v>
      </c>
      <c r="O132" s="43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AR132" s="25" t="s">
        <v>291</v>
      </c>
      <c r="AT132" s="25" t="s">
        <v>287</v>
      </c>
      <c r="AU132" s="25" t="s">
        <v>84</v>
      </c>
      <c r="AY132" s="25" t="s">
        <v>285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5" t="s">
        <v>82</v>
      </c>
      <c r="BK132" s="188">
        <f>ROUND(I132*H132,2)</f>
        <v>0</v>
      </c>
      <c r="BL132" s="25" t="s">
        <v>291</v>
      </c>
      <c r="BM132" s="25" t="s">
        <v>5042</v>
      </c>
    </row>
    <row r="133" spans="2:65" s="10" customFormat="1" ht="14.4">
      <c r="B133" s="162"/>
      <c r="D133" s="173" t="s">
        <v>73</v>
      </c>
      <c r="E133" s="174" t="s">
        <v>5043</v>
      </c>
      <c r="F133" s="174" t="s">
        <v>5044</v>
      </c>
      <c r="I133" s="165"/>
      <c r="J133" s="175">
        <f>BK133</f>
        <v>0</v>
      </c>
      <c r="K133" s="401"/>
      <c r="L133" s="162"/>
      <c r="M133" s="167"/>
      <c r="N133" s="168"/>
      <c r="O133" s="168"/>
      <c r="P133" s="169">
        <f>SUM(P134:P138)</f>
        <v>0</v>
      </c>
      <c r="Q133" s="168"/>
      <c r="R133" s="169">
        <f>SUM(R134:R138)</f>
        <v>9.92E-3</v>
      </c>
      <c r="S133" s="168"/>
      <c r="T133" s="170">
        <f>SUM(T134:T138)</f>
        <v>0</v>
      </c>
      <c r="AR133" s="163" t="s">
        <v>142</v>
      </c>
      <c r="AT133" s="171" t="s">
        <v>73</v>
      </c>
      <c r="AU133" s="171" t="s">
        <v>82</v>
      </c>
      <c r="AY133" s="163" t="s">
        <v>285</v>
      </c>
      <c r="BK133" s="172">
        <f>SUM(BK134:BK138)</f>
        <v>0</v>
      </c>
    </row>
    <row r="134" spans="2:65" s="1" customFormat="1" ht="24">
      <c r="B134" s="176"/>
      <c r="C134" s="177" t="s">
        <v>401</v>
      </c>
      <c r="D134" s="177" t="s">
        <v>287</v>
      </c>
      <c r="E134" s="178" t="s">
        <v>5045</v>
      </c>
      <c r="F134" s="179" t="s">
        <v>5046</v>
      </c>
      <c r="G134" s="180" t="s">
        <v>318</v>
      </c>
      <c r="H134" s="181">
        <v>2</v>
      </c>
      <c r="I134" s="182"/>
      <c r="J134" s="183">
        <f>ROUND(I134*H134,2)</f>
        <v>0</v>
      </c>
      <c r="K134" s="415" t="s">
        <v>5585</v>
      </c>
      <c r="L134" s="42"/>
      <c r="M134" s="184" t="s">
        <v>5</v>
      </c>
      <c r="N134" s="185" t="s">
        <v>45</v>
      </c>
      <c r="O134" s="43"/>
      <c r="P134" s="186">
        <f>O134*H134</f>
        <v>0</v>
      </c>
      <c r="Q134" s="186">
        <v>4.96E-3</v>
      </c>
      <c r="R134" s="186">
        <f>Q134*H134</f>
        <v>9.92E-3</v>
      </c>
      <c r="S134" s="186">
        <v>0</v>
      </c>
      <c r="T134" s="187">
        <f>S134*H134</f>
        <v>0</v>
      </c>
      <c r="AR134" s="25" t="s">
        <v>291</v>
      </c>
      <c r="AT134" s="25" t="s">
        <v>287</v>
      </c>
      <c r="AU134" s="25" t="s">
        <v>84</v>
      </c>
      <c r="AY134" s="25" t="s">
        <v>285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5" t="s">
        <v>82</v>
      </c>
      <c r="BK134" s="188">
        <f>ROUND(I134*H134,2)</f>
        <v>0</v>
      </c>
      <c r="BL134" s="25" t="s">
        <v>291</v>
      </c>
      <c r="BM134" s="25" t="s">
        <v>5047</v>
      </c>
    </row>
    <row r="135" spans="2:65" s="1" customFormat="1" ht="24">
      <c r="B135" s="176"/>
      <c r="C135" s="177" t="s">
        <v>501</v>
      </c>
      <c r="D135" s="177" t="s">
        <v>287</v>
      </c>
      <c r="E135" s="178" t="s">
        <v>5048</v>
      </c>
      <c r="F135" s="179" t="s">
        <v>5049</v>
      </c>
      <c r="G135" s="180" t="s">
        <v>370</v>
      </c>
      <c r="H135" s="181">
        <v>8</v>
      </c>
      <c r="I135" s="182"/>
      <c r="J135" s="183">
        <f>ROUND(I135*H135,2)</f>
        <v>0</v>
      </c>
      <c r="K135" s="397" t="s">
        <v>5585</v>
      </c>
      <c r="L135" s="42"/>
      <c r="M135" s="184" t="s">
        <v>5</v>
      </c>
      <c r="N135" s="185" t="s">
        <v>45</v>
      </c>
      <c r="O135" s="43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AR135" s="25" t="s">
        <v>291</v>
      </c>
      <c r="AT135" s="25" t="s">
        <v>287</v>
      </c>
      <c r="AU135" s="25" t="s">
        <v>84</v>
      </c>
      <c r="AY135" s="25" t="s">
        <v>285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5" t="s">
        <v>82</v>
      </c>
      <c r="BK135" s="188">
        <f>ROUND(I135*H135,2)</f>
        <v>0</v>
      </c>
      <c r="BL135" s="25" t="s">
        <v>291</v>
      </c>
      <c r="BM135" s="25" t="s">
        <v>5050</v>
      </c>
    </row>
    <row r="136" spans="2:65" s="1" customFormat="1" ht="24">
      <c r="B136" s="176"/>
      <c r="C136" s="177" t="s">
        <v>405</v>
      </c>
      <c r="D136" s="177" t="s">
        <v>287</v>
      </c>
      <c r="E136" s="178" t="s">
        <v>5051</v>
      </c>
      <c r="F136" s="179" t="s">
        <v>5052</v>
      </c>
      <c r="G136" s="180" t="s">
        <v>370</v>
      </c>
      <c r="H136" s="181">
        <v>8</v>
      </c>
      <c r="I136" s="182"/>
      <c r="J136" s="183">
        <f>ROUND(I136*H136,2)</f>
        <v>0</v>
      </c>
      <c r="K136" s="397" t="s">
        <v>5585</v>
      </c>
      <c r="L136" s="42"/>
      <c r="M136" s="184" t="s">
        <v>5</v>
      </c>
      <c r="N136" s="185" t="s">
        <v>45</v>
      </c>
      <c r="O136" s="43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25" t="s">
        <v>291</v>
      </c>
      <c r="AT136" s="25" t="s">
        <v>287</v>
      </c>
      <c r="AU136" s="25" t="s">
        <v>84</v>
      </c>
      <c r="AY136" s="25" t="s">
        <v>285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5" t="s">
        <v>82</v>
      </c>
      <c r="BK136" s="188">
        <f>ROUND(I136*H136,2)</f>
        <v>0</v>
      </c>
      <c r="BL136" s="25" t="s">
        <v>291</v>
      </c>
      <c r="BM136" s="25" t="s">
        <v>5053</v>
      </c>
    </row>
    <row r="137" spans="2:65" s="1" customFormat="1" ht="24">
      <c r="B137" s="176"/>
      <c r="C137" s="177" t="s">
        <v>513</v>
      </c>
      <c r="D137" s="177" t="s">
        <v>287</v>
      </c>
      <c r="E137" s="178" t="s">
        <v>5054</v>
      </c>
      <c r="F137" s="179" t="s">
        <v>5055</v>
      </c>
      <c r="G137" s="180" t="s">
        <v>370</v>
      </c>
      <c r="H137" s="181">
        <v>4</v>
      </c>
      <c r="I137" s="182"/>
      <c r="J137" s="183">
        <f>ROUND(I137*H137,2)</f>
        <v>0</v>
      </c>
      <c r="K137" s="397" t="s">
        <v>5585</v>
      </c>
      <c r="L137" s="42"/>
      <c r="M137" s="184" t="s">
        <v>5</v>
      </c>
      <c r="N137" s="185" t="s">
        <v>45</v>
      </c>
      <c r="O137" s="4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AR137" s="25" t="s">
        <v>291</v>
      </c>
      <c r="AT137" s="25" t="s">
        <v>287</v>
      </c>
      <c r="AU137" s="25" t="s">
        <v>84</v>
      </c>
      <c r="AY137" s="25" t="s">
        <v>285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5" t="s">
        <v>82</v>
      </c>
      <c r="BK137" s="188">
        <f>ROUND(I137*H137,2)</f>
        <v>0</v>
      </c>
      <c r="BL137" s="25" t="s">
        <v>291</v>
      </c>
      <c r="BM137" s="25" t="s">
        <v>5056</v>
      </c>
    </row>
    <row r="138" spans="2:65" s="1" customFormat="1" ht="24">
      <c r="B138" s="176"/>
      <c r="C138" s="177" t="s">
        <v>414</v>
      </c>
      <c r="D138" s="177" t="s">
        <v>287</v>
      </c>
      <c r="E138" s="178" t="s">
        <v>5057</v>
      </c>
      <c r="F138" s="179" t="s">
        <v>5058</v>
      </c>
      <c r="G138" s="180" t="s">
        <v>318</v>
      </c>
      <c r="H138" s="181">
        <v>7</v>
      </c>
      <c r="I138" s="182"/>
      <c r="J138" s="183">
        <f>ROUND(I138*H138,2)</f>
        <v>0</v>
      </c>
      <c r="K138" s="397" t="s">
        <v>5585</v>
      </c>
      <c r="L138" s="42"/>
      <c r="M138" s="184" t="s">
        <v>5</v>
      </c>
      <c r="N138" s="257" t="s">
        <v>45</v>
      </c>
      <c r="O138" s="258"/>
      <c r="P138" s="259">
        <f>O138*H138</f>
        <v>0</v>
      </c>
      <c r="Q138" s="259">
        <v>0</v>
      </c>
      <c r="R138" s="259">
        <f>Q138*H138</f>
        <v>0</v>
      </c>
      <c r="S138" s="259">
        <v>0</v>
      </c>
      <c r="T138" s="260">
        <f>S138*H138</f>
        <v>0</v>
      </c>
      <c r="AR138" s="25" t="s">
        <v>291</v>
      </c>
      <c r="AT138" s="25" t="s">
        <v>287</v>
      </c>
      <c r="AU138" s="25" t="s">
        <v>84</v>
      </c>
      <c r="AY138" s="25" t="s">
        <v>285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5" t="s">
        <v>82</v>
      </c>
      <c r="BK138" s="188">
        <f>ROUND(I138*H138,2)</f>
        <v>0</v>
      </c>
      <c r="BL138" s="25" t="s">
        <v>291</v>
      </c>
      <c r="BM138" s="25" t="s">
        <v>5059</v>
      </c>
    </row>
    <row r="139" spans="2:65" s="1" customFormat="1" ht="6.9" customHeight="1">
      <c r="B139" s="57"/>
      <c r="C139" s="58"/>
      <c r="D139" s="58"/>
      <c r="E139" s="58"/>
      <c r="F139" s="58"/>
      <c r="G139" s="58"/>
      <c r="H139" s="58"/>
      <c r="I139" s="129"/>
      <c r="J139" s="58"/>
      <c r="K139" s="58"/>
      <c r="L139" s="42"/>
    </row>
  </sheetData>
  <autoFilter ref="C86:K138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103" activePane="bottomLeft" state="frozen"/>
      <selection pane="bottomLeft" activeCell="K86" sqref="K86:K122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0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1"/>
      <c r="C1" s="101"/>
      <c r="D1" s="102" t="s">
        <v>1</v>
      </c>
      <c r="E1" s="101"/>
      <c r="F1" s="103" t="s">
        <v>122</v>
      </c>
      <c r="G1" s="384" t="s">
        <v>123</v>
      </c>
      <c r="H1" s="384"/>
      <c r="I1" s="104"/>
      <c r="J1" s="103" t="s">
        <v>124</v>
      </c>
      <c r="K1" s="102" t="s">
        <v>125</v>
      </c>
      <c r="L1" s="103" t="s">
        <v>126</v>
      </c>
      <c r="M1" s="103"/>
      <c r="N1" s="103"/>
      <c r="O1" s="103"/>
      <c r="P1" s="103"/>
      <c r="Q1" s="103"/>
      <c r="R1" s="103"/>
      <c r="S1" s="103"/>
      <c r="T1" s="10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44" t="s">
        <v>8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5" t="s">
        <v>108</v>
      </c>
    </row>
    <row r="3" spans="1:70" ht="6.9" customHeight="1">
      <c r="B3" s="26"/>
      <c r="C3" s="27"/>
      <c r="D3" s="27"/>
      <c r="E3" s="27"/>
      <c r="F3" s="27"/>
      <c r="G3" s="27"/>
      <c r="H3" s="27"/>
      <c r="I3" s="106"/>
      <c r="J3" s="27"/>
      <c r="K3" s="28"/>
      <c r="AT3" s="25" t="s">
        <v>84</v>
      </c>
    </row>
    <row r="4" spans="1:70" ht="36.9" customHeight="1">
      <c r="B4" s="29"/>
      <c r="C4" s="30"/>
      <c r="D4" s="31" t="s">
        <v>131</v>
      </c>
      <c r="E4" s="30"/>
      <c r="F4" s="30"/>
      <c r="G4" s="30"/>
      <c r="H4" s="30"/>
      <c r="I4" s="107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07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07"/>
      <c r="J6" s="30"/>
      <c r="K6" s="32"/>
    </row>
    <row r="7" spans="1:70" ht="20.399999999999999" customHeight="1">
      <c r="B7" s="29"/>
      <c r="C7" s="30"/>
      <c r="D7" s="30"/>
      <c r="E7" s="385" t="str">
        <f>'Rekapitulace stavby'!K6</f>
        <v xml:space="preserve"> Památník J.A. Komenského ve Fulneku- živé muzeum II - ZD</v>
      </c>
      <c r="F7" s="386"/>
      <c r="G7" s="386"/>
      <c r="H7" s="386"/>
      <c r="I7" s="107"/>
      <c r="J7" s="30"/>
      <c r="K7" s="32"/>
    </row>
    <row r="8" spans="1:70" s="1" customFormat="1" ht="13.2">
      <c r="B8" s="42"/>
      <c r="C8" s="43"/>
      <c r="D8" s="38" t="s">
        <v>140</v>
      </c>
      <c r="E8" s="43"/>
      <c r="F8" s="43"/>
      <c r="G8" s="43"/>
      <c r="H8" s="43"/>
      <c r="I8" s="108"/>
      <c r="J8" s="43"/>
      <c r="K8" s="46"/>
    </row>
    <row r="9" spans="1:70" s="1" customFormat="1" ht="36.9" customHeight="1">
      <c r="B9" s="42"/>
      <c r="C9" s="43"/>
      <c r="D9" s="43"/>
      <c r="E9" s="387" t="s">
        <v>5060</v>
      </c>
      <c r="F9" s="388"/>
      <c r="G9" s="388"/>
      <c r="H9" s="388"/>
      <c r="I9" s="10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08"/>
      <c r="J10" s="43"/>
      <c r="K10" s="46"/>
    </row>
    <row r="11" spans="1:70" s="1" customFormat="1" ht="14.4" customHeight="1">
      <c r="B11" s="42"/>
      <c r="C11" s="43"/>
      <c r="D11" s="38" t="s">
        <v>21</v>
      </c>
      <c r="E11" s="43"/>
      <c r="F11" s="36" t="s">
        <v>109</v>
      </c>
      <c r="G11" s="43"/>
      <c r="H11" s="43"/>
      <c r="I11" s="109" t="s">
        <v>23</v>
      </c>
      <c r="J11" s="36" t="s">
        <v>5</v>
      </c>
      <c r="K11" s="46"/>
    </row>
    <row r="12" spans="1:70" s="1" customFormat="1" ht="14.4" customHeight="1">
      <c r="B12" s="42"/>
      <c r="C12" s="43"/>
      <c r="D12" s="38" t="s">
        <v>24</v>
      </c>
      <c r="E12" s="43"/>
      <c r="F12" s="36" t="s">
        <v>150</v>
      </c>
      <c r="G12" s="43"/>
      <c r="H12" s="43"/>
      <c r="I12" s="109" t="s">
        <v>26</v>
      </c>
      <c r="J12" s="110" t="str">
        <f>'Rekapitulace stavby'!AN8</f>
        <v>5. 4. 2018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08"/>
      <c r="J13" s="43"/>
      <c r="K13" s="46"/>
    </row>
    <row r="14" spans="1:70" s="1" customFormat="1" ht="14.4" customHeight="1">
      <c r="B14" s="42"/>
      <c r="C14" s="43"/>
      <c r="D14" s="38" t="s">
        <v>28</v>
      </c>
      <c r="E14" s="43"/>
      <c r="F14" s="43"/>
      <c r="G14" s="43"/>
      <c r="H14" s="43"/>
      <c r="I14" s="109" t="s">
        <v>29</v>
      </c>
      <c r="J14" s="36" t="s">
        <v>5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09" t="s">
        <v>31</v>
      </c>
      <c r="J15" s="36" t="s">
        <v>5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08"/>
      <c r="J16" s="43"/>
      <c r="K16" s="46"/>
    </row>
    <row r="17" spans="2:11" s="1" customFormat="1" ht="14.4" customHeight="1">
      <c r="B17" s="42"/>
      <c r="C17" s="43"/>
      <c r="D17" s="38" t="s">
        <v>32</v>
      </c>
      <c r="E17" s="43"/>
      <c r="F17" s="43"/>
      <c r="G17" s="43"/>
      <c r="H17" s="43"/>
      <c r="I17" s="10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0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08"/>
      <c r="J19" s="43"/>
      <c r="K19" s="46"/>
    </row>
    <row r="20" spans="2:11" s="1" customFormat="1" ht="14.4" customHeight="1">
      <c r="B20" s="42"/>
      <c r="C20" s="43"/>
      <c r="D20" s="38" t="s">
        <v>34</v>
      </c>
      <c r="E20" s="43"/>
      <c r="F20" s="43"/>
      <c r="G20" s="43"/>
      <c r="H20" s="43"/>
      <c r="I20" s="109" t="s">
        <v>29</v>
      </c>
      <c r="J20" s="36" t="s">
        <v>4857</v>
      </c>
      <c r="K20" s="46"/>
    </row>
    <row r="21" spans="2:11" s="1" customFormat="1" ht="18" customHeight="1">
      <c r="B21" s="42"/>
      <c r="C21" s="43"/>
      <c r="D21" s="43"/>
      <c r="E21" s="36" t="s">
        <v>4858</v>
      </c>
      <c r="F21" s="43"/>
      <c r="G21" s="43"/>
      <c r="H21" s="43"/>
      <c r="I21" s="109" t="s">
        <v>31</v>
      </c>
      <c r="J21" s="36" t="s">
        <v>5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08"/>
      <c r="J22" s="43"/>
      <c r="K22" s="46"/>
    </row>
    <row r="23" spans="2:11" s="1" customFormat="1" ht="14.4" customHeight="1">
      <c r="B23" s="42"/>
      <c r="C23" s="43"/>
      <c r="D23" s="38" t="s">
        <v>38</v>
      </c>
      <c r="E23" s="43"/>
      <c r="F23" s="43"/>
      <c r="G23" s="43"/>
      <c r="H23" s="43"/>
      <c r="I23" s="108"/>
      <c r="J23" s="43"/>
      <c r="K23" s="46"/>
    </row>
    <row r="24" spans="2:11" s="6" customFormat="1" ht="20.399999999999999" customHeight="1">
      <c r="B24" s="111"/>
      <c r="C24" s="112"/>
      <c r="D24" s="112"/>
      <c r="E24" s="377" t="s">
        <v>5061</v>
      </c>
      <c r="F24" s="377"/>
      <c r="G24" s="377"/>
      <c r="H24" s="377"/>
      <c r="I24" s="113"/>
      <c r="J24" s="112"/>
      <c r="K24" s="114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08"/>
      <c r="J25" s="43"/>
      <c r="K25" s="46"/>
    </row>
    <row r="26" spans="2:11" s="1" customFormat="1" ht="6.9" customHeight="1">
      <c r="B26" s="42"/>
      <c r="C26" s="43"/>
      <c r="D26" s="69"/>
      <c r="E26" s="69"/>
      <c r="F26" s="69"/>
      <c r="G26" s="69"/>
      <c r="H26" s="69"/>
      <c r="I26" s="115"/>
      <c r="J26" s="69"/>
      <c r="K26" s="116"/>
    </row>
    <row r="27" spans="2:11" s="1" customFormat="1" ht="25.35" customHeight="1">
      <c r="B27" s="42"/>
      <c r="C27" s="43"/>
      <c r="D27" s="117" t="s">
        <v>40</v>
      </c>
      <c r="E27" s="43"/>
      <c r="F27" s="43"/>
      <c r="G27" s="43"/>
      <c r="H27" s="43"/>
      <c r="I27" s="108"/>
      <c r="J27" s="118">
        <f>ROUND(J83,2)</f>
        <v>0</v>
      </c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15"/>
      <c r="J28" s="69"/>
      <c r="K28" s="116"/>
    </row>
    <row r="29" spans="2:11" s="1" customFormat="1" ht="14.4" customHeight="1">
      <c r="B29" s="42"/>
      <c r="C29" s="43"/>
      <c r="D29" s="43"/>
      <c r="E29" s="43"/>
      <c r="F29" s="47" t="s">
        <v>42</v>
      </c>
      <c r="G29" s="43"/>
      <c r="H29" s="43"/>
      <c r="I29" s="119" t="s">
        <v>41</v>
      </c>
      <c r="J29" s="47" t="s">
        <v>43</v>
      </c>
      <c r="K29" s="46"/>
    </row>
    <row r="30" spans="2:11" s="1" customFormat="1" ht="14.4" customHeight="1">
      <c r="B30" s="42"/>
      <c r="C30" s="43"/>
      <c r="D30" s="50" t="s">
        <v>44</v>
      </c>
      <c r="E30" s="50" t="s">
        <v>45</v>
      </c>
      <c r="F30" s="120">
        <f>ROUND(SUM(BE83:BE122), 2)</f>
        <v>0</v>
      </c>
      <c r="G30" s="43"/>
      <c r="H30" s="43"/>
      <c r="I30" s="121">
        <v>0.21</v>
      </c>
      <c r="J30" s="120">
        <f>ROUND(ROUND((SUM(BE83:BE122)),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46</v>
      </c>
      <c r="F31" s="120">
        <f>ROUND(SUM(BF83:BF122), 2)</f>
        <v>0</v>
      </c>
      <c r="G31" s="43"/>
      <c r="H31" s="43"/>
      <c r="I31" s="121">
        <v>0.15</v>
      </c>
      <c r="J31" s="120">
        <f>ROUND(ROUND((SUM(BF83:BF122)),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47</v>
      </c>
      <c r="F32" s="120">
        <f>ROUND(SUM(BG83:BG122), 2)</f>
        <v>0</v>
      </c>
      <c r="G32" s="43"/>
      <c r="H32" s="43"/>
      <c r="I32" s="121">
        <v>0.21</v>
      </c>
      <c r="J32" s="120">
        <v>0</v>
      </c>
      <c r="K32" s="46"/>
    </row>
    <row r="33" spans="2:11" s="1" customFormat="1" ht="14.4" hidden="1" customHeight="1">
      <c r="B33" s="42"/>
      <c r="C33" s="43"/>
      <c r="D33" s="43"/>
      <c r="E33" s="50" t="s">
        <v>48</v>
      </c>
      <c r="F33" s="120">
        <f>ROUND(SUM(BH83:BH122), 2)</f>
        <v>0</v>
      </c>
      <c r="G33" s="43"/>
      <c r="H33" s="43"/>
      <c r="I33" s="121">
        <v>0.15</v>
      </c>
      <c r="J33" s="120"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20">
        <f>ROUND(SUM(BI83:BI122), 2)</f>
        <v>0</v>
      </c>
      <c r="G34" s="43"/>
      <c r="H34" s="43"/>
      <c r="I34" s="121">
        <v>0</v>
      </c>
      <c r="J34" s="120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08"/>
      <c r="J35" s="43"/>
      <c r="K35" s="46"/>
    </row>
    <row r="36" spans="2:11" s="1" customFormat="1" ht="25.35" customHeight="1">
      <c r="B36" s="42"/>
      <c r="C36" s="122"/>
      <c r="D36" s="123" t="s">
        <v>50</v>
      </c>
      <c r="E36" s="72"/>
      <c r="F36" s="72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29"/>
      <c r="J37" s="58"/>
      <c r="K37" s="59"/>
    </row>
    <row r="41" spans="2:11" s="1" customFormat="1" ht="6.9" customHeight="1">
      <c r="B41" s="60"/>
      <c r="C41" s="61"/>
      <c r="D41" s="61"/>
      <c r="E41" s="61"/>
      <c r="F41" s="61"/>
      <c r="G41" s="61"/>
      <c r="H41" s="61"/>
      <c r="I41" s="130"/>
      <c r="J41" s="61"/>
      <c r="K41" s="131"/>
    </row>
    <row r="42" spans="2:11" s="1" customFormat="1" ht="36.9" customHeight="1">
      <c r="B42" s="42"/>
      <c r="C42" s="31" t="s">
        <v>157</v>
      </c>
      <c r="D42" s="43"/>
      <c r="E42" s="43"/>
      <c r="F42" s="43"/>
      <c r="G42" s="43"/>
      <c r="H42" s="43"/>
      <c r="I42" s="108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08"/>
      <c r="J43" s="43"/>
      <c r="K43" s="46"/>
    </row>
    <row r="44" spans="2:11" s="1" customFormat="1" ht="14.4" customHeight="1">
      <c r="B44" s="42"/>
      <c r="C44" s="38" t="s">
        <v>19</v>
      </c>
      <c r="D44" s="43"/>
      <c r="E44" s="43"/>
      <c r="F44" s="43"/>
      <c r="G44" s="43"/>
      <c r="H44" s="43"/>
      <c r="I44" s="108"/>
      <c r="J44" s="43"/>
      <c r="K44" s="46"/>
    </row>
    <row r="45" spans="2:11" s="1" customFormat="1" ht="20.399999999999999" customHeight="1">
      <c r="B45" s="42"/>
      <c r="C45" s="43"/>
      <c r="D45" s="43"/>
      <c r="E45" s="385" t="str">
        <f>E7</f>
        <v xml:space="preserve"> Památník J.A. Komenského ve Fulneku- živé muzeum II - ZD</v>
      </c>
      <c r="F45" s="386"/>
      <c r="G45" s="386"/>
      <c r="H45" s="386"/>
      <c r="I45" s="108"/>
      <c r="J45" s="43"/>
      <c r="K45" s="46"/>
    </row>
    <row r="46" spans="2:11" s="1" customFormat="1" ht="14.4" customHeight="1">
      <c r="B46" s="42"/>
      <c r="C46" s="38" t="s">
        <v>140</v>
      </c>
      <c r="D46" s="43"/>
      <c r="E46" s="43"/>
      <c r="F46" s="43"/>
      <c r="G46" s="43"/>
      <c r="H46" s="43"/>
      <c r="I46" s="108"/>
      <c r="J46" s="43"/>
      <c r="K46" s="46"/>
    </row>
    <row r="47" spans="2:11" s="1" customFormat="1" ht="22.2" customHeight="1">
      <c r="B47" s="42"/>
      <c r="C47" s="43"/>
      <c r="D47" s="43"/>
      <c r="E47" s="387" t="str">
        <f>E9</f>
        <v>074-08-II - SO 08 Přípojka vody</v>
      </c>
      <c r="F47" s="388"/>
      <c r="G47" s="388"/>
      <c r="H47" s="388"/>
      <c r="I47" s="108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0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Sborová 80, Fulnek</v>
      </c>
      <c r="G49" s="43"/>
      <c r="H49" s="43"/>
      <c r="I49" s="109" t="s">
        <v>26</v>
      </c>
      <c r="J49" s="110" t="str">
        <f>IF(J12="","",J12)</f>
        <v>5. 4. 2018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08"/>
      <c r="J50" s="43"/>
      <c r="K50" s="46"/>
    </row>
    <row r="51" spans="2:47" s="1" customFormat="1" ht="13.2">
      <c r="B51" s="42"/>
      <c r="C51" s="38" t="s">
        <v>28</v>
      </c>
      <c r="D51" s="43"/>
      <c r="E51" s="43"/>
      <c r="F51" s="36" t="str">
        <f>E15</f>
        <v>MUZEUM NOVOJIČÍNSKA, příspěvková org., N</v>
      </c>
      <c r="G51" s="43"/>
      <c r="H51" s="43"/>
      <c r="I51" s="109" t="s">
        <v>34</v>
      </c>
      <c r="J51" s="36" t="str">
        <f>E21</f>
        <v>Haráková Simona, Venkovská 666, 742 42, Šenov u NJ</v>
      </c>
      <c r="K51" s="46"/>
    </row>
    <row r="52" spans="2:47" s="1" customFormat="1" ht="14.4" customHeight="1">
      <c r="B52" s="42"/>
      <c r="C52" s="38" t="s">
        <v>32</v>
      </c>
      <c r="D52" s="43"/>
      <c r="E52" s="43"/>
      <c r="F52" s="36" t="str">
        <f>IF(E18="","",E18)</f>
        <v/>
      </c>
      <c r="G52" s="43"/>
      <c r="H52" s="43"/>
      <c r="I52" s="10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8"/>
      <c r="J53" s="43"/>
      <c r="K53" s="46"/>
    </row>
    <row r="54" spans="2:47" s="1" customFormat="1" ht="29.25" customHeight="1">
      <c r="B54" s="42"/>
      <c r="C54" s="132" t="s">
        <v>158</v>
      </c>
      <c r="D54" s="122"/>
      <c r="E54" s="122"/>
      <c r="F54" s="122"/>
      <c r="G54" s="122"/>
      <c r="H54" s="122"/>
      <c r="I54" s="133"/>
      <c r="J54" s="134" t="s">
        <v>159</v>
      </c>
      <c r="K54" s="135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8"/>
      <c r="J55" s="43"/>
      <c r="K55" s="46"/>
    </row>
    <row r="56" spans="2:47" s="1" customFormat="1" ht="29.25" customHeight="1">
      <c r="B56" s="42"/>
      <c r="C56" s="136" t="s">
        <v>160</v>
      </c>
      <c r="D56" s="43"/>
      <c r="E56" s="43"/>
      <c r="F56" s="43"/>
      <c r="G56" s="43"/>
      <c r="H56" s="43"/>
      <c r="I56" s="108"/>
      <c r="J56" s="118">
        <f>J83</f>
        <v>0</v>
      </c>
      <c r="K56" s="46"/>
      <c r="AU56" s="25" t="s">
        <v>161</v>
      </c>
    </row>
    <row r="57" spans="2:47" s="7" customFormat="1" ht="24.9" customHeight="1">
      <c r="B57" s="137"/>
      <c r="C57" s="138"/>
      <c r="D57" s="139" t="s">
        <v>162</v>
      </c>
      <c r="E57" s="140"/>
      <c r="F57" s="140"/>
      <c r="G57" s="140"/>
      <c r="H57" s="140"/>
      <c r="I57" s="141"/>
      <c r="J57" s="142">
        <f>J84</f>
        <v>0</v>
      </c>
      <c r="K57" s="143"/>
    </row>
    <row r="58" spans="2:47" s="8" customFormat="1" ht="19.95" customHeight="1">
      <c r="B58" s="144"/>
      <c r="C58" s="145"/>
      <c r="D58" s="146" t="s">
        <v>163</v>
      </c>
      <c r="E58" s="147"/>
      <c r="F58" s="147"/>
      <c r="G58" s="147"/>
      <c r="H58" s="147"/>
      <c r="I58" s="148"/>
      <c r="J58" s="149">
        <f>J85</f>
        <v>0</v>
      </c>
      <c r="K58" s="150"/>
    </row>
    <row r="59" spans="2:47" s="8" customFormat="1" ht="19.95" customHeight="1">
      <c r="B59" s="144"/>
      <c r="C59" s="145"/>
      <c r="D59" s="146" t="s">
        <v>5062</v>
      </c>
      <c r="E59" s="147"/>
      <c r="F59" s="147"/>
      <c r="G59" s="147"/>
      <c r="H59" s="147"/>
      <c r="I59" s="148"/>
      <c r="J59" s="149">
        <f>J94</f>
        <v>0</v>
      </c>
      <c r="K59" s="150"/>
    </row>
    <row r="60" spans="2:47" s="8" customFormat="1" ht="19.95" customHeight="1">
      <c r="B60" s="144"/>
      <c r="C60" s="145"/>
      <c r="D60" s="146" t="s">
        <v>5063</v>
      </c>
      <c r="E60" s="147"/>
      <c r="F60" s="147"/>
      <c r="G60" s="147"/>
      <c r="H60" s="147"/>
      <c r="I60" s="148"/>
      <c r="J60" s="149">
        <f>J100</f>
        <v>0</v>
      </c>
      <c r="K60" s="150"/>
    </row>
    <row r="61" spans="2:47" s="8" customFormat="1" ht="19.95" customHeight="1">
      <c r="B61" s="144"/>
      <c r="C61" s="145"/>
      <c r="D61" s="146" t="s">
        <v>266</v>
      </c>
      <c r="E61" s="147"/>
      <c r="F61" s="147"/>
      <c r="G61" s="147"/>
      <c r="H61" s="147"/>
      <c r="I61" s="148"/>
      <c r="J61" s="149">
        <f>J104</f>
        <v>0</v>
      </c>
      <c r="K61" s="150"/>
    </row>
    <row r="62" spans="2:47" s="8" customFormat="1" ht="19.95" customHeight="1">
      <c r="B62" s="144"/>
      <c r="C62" s="145"/>
      <c r="D62" s="146" t="s">
        <v>5064</v>
      </c>
      <c r="E62" s="147"/>
      <c r="F62" s="147"/>
      <c r="G62" s="147"/>
      <c r="H62" s="147"/>
      <c r="I62" s="148"/>
      <c r="J62" s="149">
        <f>J115</f>
        <v>0</v>
      </c>
      <c r="K62" s="150"/>
    </row>
    <row r="63" spans="2:47" s="8" customFormat="1" ht="19.95" customHeight="1">
      <c r="B63" s="144"/>
      <c r="C63" s="145"/>
      <c r="D63" s="146" t="s">
        <v>4862</v>
      </c>
      <c r="E63" s="147"/>
      <c r="F63" s="147"/>
      <c r="G63" s="147"/>
      <c r="H63" s="147"/>
      <c r="I63" s="148"/>
      <c r="J63" s="149">
        <f>J121</f>
        <v>0</v>
      </c>
      <c r="K63" s="150"/>
    </row>
    <row r="64" spans="2:47" s="1" customFormat="1" ht="21.75" customHeight="1">
      <c r="B64" s="42"/>
      <c r="C64" s="43"/>
      <c r="D64" s="43"/>
      <c r="E64" s="43"/>
      <c r="F64" s="43"/>
      <c r="G64" s="43"/>
      <c r="H64" s="43"/>
      <c r="I64" s="108"/>
      <c r="J64" s="43"/>
      <c r="K64" s="46"/>
    </row>
    <row r="65" spans="2:12" s="1" customFormat="1" ht="6.9" customHeight="1">
      <c r="B65" s="57"/>
      <c r="C65" s="58"/>
      <c r="D65" s="58"/>
      <c r="E65" s="58"/>
      <c r="F65" s="58"/>
      <c r="G65" s="58"/>
      <c r="H65" s="58"/>
      <c r="I65" s="129"/>
      <c r="J65" s="58"/>
      <c r="K65" s="59"/>
    </row>
    <row r="69" spans="2:12" s="1" customFormat="1" ht="6.9" customHeight="1">
      <c r="B69" s="60"/>
      <c r="C69" s="61"/>
      <c r="D69" s="61"/>
      <c r="E69" s="61"/>
      <c r="F69" s="61"/>
      <c r="G69" s="61"/>
      <c r="H69" s="61"/>
      <c r="I69" s="130"/>
      <c r="J69" s="61"/>
      <c r="K69" s="61"/>
      <c r="L69" s="42"/>
    </row>
    <row r="70" spans="2:12" s="1" customFormat="1" ht="36.9" customHeight="1">
      <c r="B70" s="42"/>
      <c r="C70" s="62" t="s">
        <v>269</v>
      </c>
      <c r="L70" s="42"/>
    </row>
    <row r="71" spans="2:12" s="1" customFormat="1" ht="6.9" customHeight="1">
      <c r="B71" s="42"/>
      <c r="L71" s="42"/>
    </row>
    <row r="72" spans="2:12" s="1" customFormat="1" ht="14.4" customHeight="1">
      <c r="B72" s="42"/>
      <c r="C72" s="64" t="s">
        <v>19</v>
      </c>
      <c r="L72" s="42"/>
    </row>
    <row r="73" spans="2:12" s="1" customFormat="1" ht="20.399999999999999" customHeight="1">
      <c r="B73" s="42"/>
      <c r="E73" s="381" t="str">
        <f>E7</f>
        <v xml:space="preserve"> Památník J.A. Komenského ve Fulneku- živé muzeum II - ZD</v>
      </c>
      <c r="F73" s="382"/>
      <c r="G73" s="382"/>
      <c r="H73" s="382"/>
      <c r="L73" s="42"/>
    </row>
    <row r="74" spans="2:12" s="1" customFormat="1" ht="14.4" customHeight="1">
      <c r="B74" s="42"/>
      <c r="C74" s="64" t="s">
        <v>140</v>
      </c>
      <c r="L74" s="42"/>
    </row>
    <row r="75" spans="2:12" s="1" customFormat="1" ht="22.2" customHeight="1">
      <c r="B75" s="42"/>
      <c r="E75" s="351" t="str">
        <f>E9</f>
        <v>074-08-II - SO 08 Přípojka vody</v>
      </c>
      <c r="F75" s="383"/>
      <c r="G75" s="383"/>
      <c r="H75" s="383"/>
      <c r="L75" s="42"/>
    </row>
    <row r="76" spans="2:12" s="1" customFormat="1" ht="6.9" customHeight="1">
      <c r="B76" s="42"/>
      <c r="L76" s="42"/>
    </row>
    <row r="77" spans="2:12" s="1" customFormat="1" ht="18" customHeight="1">
      <c r="B77" s="42"/>
      <c r="C77" s="64" t="s">
        <v>24</v>
      </c>
      <c r="F77" s="151" t="str">
        <f>F12</f>
        <v>Sborová 80, Fulnek</v>
      </c>
      <c r="I77" s="152" t="s">
        <v>26</v>
      </c>
      <c r="J77" s="68" t="str">
        <f>IF(J12="","",J12)</f>
        <v>5. 4. 2018</v>
      </c>
      <c r="L77" s="42"/>
    </row>
    <row r="78" spans="2:12" s="1" customFormat="1" ht="6.9" customHeight="1">
      <c r="B78" s="42"/>
      <c r="L78" s="42"/>
    </row>
    <row r="79" spans="2:12" s="1" customFormat="1" ht="13.2">
      <c r="B79" s="42"/>
      <c r="C79" s="64" t="s">
        <v>28</v>
      </c>
      <c r="F79" s="151" t="str">
        <f>E15</f>
        <v>MUZEUM NOVOJIČÍNSKA, příspěvková org., N</v>
      </c>
      <c r="I79" s="152" t="s">
        <v>34</v>
      </c>
      <c r="J79" s="151" t="str">
        <f>E21</f>
        <v>Haráková Simona, Venkovská 666, 742 42, Šenov u NJ</v>
      </c>
      <c r="L79" s="42"/>
    </row>
    <row r="80" spans="2:12" s="1" customFormat="1" ht="14.4" customHeight="1">
      <c r="B80" s="42"/>
      <c r="C80" s="64" t="s">
        <v>32</v>
      </c>
      <c r="F80" s="151" t="str">
        <f>IF(E18="","",E18)</f>
        <v/>
      </c>
      <c r="L80" s="42"/>
    </row>
    <row r="81" spans="2:65" s="1" customFormat="1" ht="10.35" customHeight="1">
      <c r="B81" s="42"/>
      <c r="L81" s="42"/>
    </row>
    <row r="82" spans="2:65" s="9" customFormat="1" ht="29.25" customHeight="1">
      <c r="B82" s="153"/>
      <c r="C82" s="154" t="s">
        <v>270</v>
      </c>
      <c r="D82" s="155" t="s">
        <v>59</v>
      </c>
      <c r="E82" s="155" t="s">
        <v>55</v>
      </c>
      <c r="F82" s="155" t="s">
        <v>271</v>
      </c>
      <c r="G82" s="155" t="s">
        <v>272</v>
      </c>
      <c r="H82" s="155" t="s">
        <v>273</v>
      </c>
      <c r="I82" s="156" t="s">
        <v>274</v>
      </c>
      <c r="J82" s="155" t="s">
        <v>159</v>
      </c>
      <c r="K82" s="157" t="s">
        <v>275</v>
      </c>
      <c r="L82" s="153"/>
      <c r="M82" s="74" t="s">
        <v>276</v>
      </c>
      <c r="N82" s="75" t="s">
        <v>44</v>
      </c>
      <c r="O82" s="75" t="s">
        <v>277</v>
      </c>
      <c r="P82" s="75" t="s">
        <v>278</v>
      </c>
      <c r="Q82" s="75" t="s">
        <v>279</v>
      </c>
      <c r="R82" s="75" t="s">
        <v>280</v>
      </c>
      <c r="S82" s="75" t="s">
        <v>281</v>
      </c>
      <c r="T82" s="76" t="s">
        <v>282</v>
      </c>
    </row>
    <row r="83" spans="2:65" s="1" customFormat="1" ht="29.25" customHeight="1">
      <c r="B83" s="42"/>
      <c r="C83" s="78" t="s">
        <v>160</v>
      </c>
      <c r="J83" s="158">
        <f>BK83</f>
        <v>0</v>
      </c>
      <c r="L83" s="42"/>
      <c r="M83" s="77"/>
      <c r="N83" s="69"/>
      <c r="O83" s="69"/>
      <c r="P83" s="159">
        <f>P84</f>
        <v>0</v>
      </c>
      <c r="Q83" s="69"/>
      <c r="R83" s="159">
        <f>R84</f>
        <v>0</v>
      </c>
      <c r="S83" s="69"/>
      <c r="T83" s="160">
        <f>T84</f>
        <v>0</v>
      </c>
      <c r="AT83" s="25" t="s">
        <v>73</v>
      </c>
      <c r="AU83" s="25" t="s">
        <v>161</v>
      </c>
      <c r="BK83" s="161">
        <f>BK84</f>
        <v>0</v>
      </c>
    </row>
    <row r="84" spans="2:65" s="10" customFormat="1" ht="37.35" customHeight="1">
      <c r="B84" s="162"/>
      <c r="D84" s="163" t="s">
        <v>73</v>
      </c>
      <c r="E84" s="164" t="s">
        <v>283</v>
      </c>
      <c r="F84" s="164" t="s">
        <v>284</v>
      </c>
      <c r="I84" s="165"/>
      <c r="J84" s="166">
        <f>BK84</f>
        <v>0</v>
      </c>
      <c r="L84" s="162"/>
      <c r="M84" s="167"/>
      <c r="N84" s="168"/>
      <c r="O84" s="168"/>
      <c r="P84" s="169">
        <f>P85+P94+P100+P104+P115+P121</f>
        <v>0</v>
      </c>
      <c r="Q84" s="168"/>
      <c r="R84" s="169">
        <f>R85+R94+R100+R104+R115+R121</f>
        <v>0</v>
      </c>
      <c r="S84" s="168"/>
      <c r="T84" s="170">
        <f>T85+T94+T100+T104+T115+T121</f>
        <v>0</v>
      </c>
      <c r="AR84" s="163" t="s">
        <v>82</v>
      </c>
      <c r="AT84" s="171" t="s">
        <v>73</v>
      </c>
      <c r="AU84" s="171" t="s">
        <v>74</v>
      </c>
      <c r="AY84" s="163" t="s">
        <v>285</v>
      </c>
      <c r="BK84" s="172">
        <f>BK85+BK94+BK100+BK104+BK115+BK121</f>
        <v>0</v>
      </c>
    </row>
    <row r="85" spans="2:65" s="10" customFormat="1" ht="19.95" customHeight="1">
      <c r="B85" s="162"/>
      <c r="D85" s="173" t="s">
        <v>73</v>
      </c>
      <c r="E85" s="174" t="s">
        <v>82</v>
      </c>
      <c r="F85" s="174" t="s">
        <v>286</v>
      </c>
      <c r="I85" s="165"/>
      <c r="J85" s="175">
        <f>BK85</f>
        <v>0</v>
      </c>
      <c r="L85" s="162"/>
      <c r="M85" s="167"/>
      <c r="N85" s="168"/>
      <c r="O85" s="168"/>
      <c r="P85" s="169">
        <f>SUM(P86:P93)</f>
        <v>0</v>
      </c>
      <c r="Q85" s="168"/>
      <c r="R85" s="169">
        <f>SUM(R86:R93)</f>
        <v>0</v>
      </c>
      <c r="S85" s="168"/>
      <c r="T85" s="170">
        <f>SUM(T86:T93)</f>
        <v>0</v>
      </c>
      <c r="AR85" s="163" t="s">
        <v>82</v>
      </c>
      <c r="AT85" s="171" t="s">
        <v>73</v>
      </c>
      <c r="AU85" s="171" t="s">
        <v>82</v>
      </c>
      <c r="AY85" s="163" t="s">
        <v>285</v>
      </c>
      <c r="BK85" s="172">
        <f>SUM(BK86:BK93)</f>
        <v>0</v>
      </c>
    </row>
    <row r="86" spans="2:65" s="1" customFormat="1" ht="24">
      <c r="B86" s="176"/>
      <c r="C86" s="177" t="s">
        <v>82</v>
      </c>
      <c r="D86" s="177" t="s">
        <v>287</v>
      </c>
      <c r="E86" s="178" t="s">
        <v>4863</v>
      </c>
      <c r="F86" s="179" t="s">
        <v>4864</v>
      </c>
      <c r="G86" s="180" t="s">
        <v>290</v>
      </c>
      <c r="H86" s="181">
        <v>6.1</v>
      </c>
      <c r="I86" s="182"/>
      <c r="J86" s="183">
        <f t="shared" ref="J86:J93" si="0">ROUND(I86*H86,2)</f>
        <v>0</v>
      </c>
      <c r="K86" s="397" t="s">
        <v>5585</v>
      </c>
      <c r="L86" s="42"/>
      <c r="M86" s="184" t="s">
        <v>5</v>
      </c>
      <c r="N86" s="185" t="s">
        <v>45</v>
      </c>
      <c r="O86" s="43"/>
      <c r="P86" s="186">
        <f t="shared" ref="P86:P93" si="1">O86*H86</f>
        <v>0</v>
      </c>
      <c r="Q86" s="186">
        <v>0</v>
      </c>
      <c r="R86" s="186">
        <f t="shared" ref="R86:R93" si="2">Q86*H86</f>
        <v>0</v>
      </c>
      <c r="S86" s="186">
        <v>0</v>
      </c>
      <c r="T86" s="187">
        <f t="shared" ref="T86:T93" si="3">S86*H86</f>
        <v>0</v>
      </c>
      <c r="AR86" s="25" t="s">
        <v>291</v>
      </c>
      <c r="AT86" s="25" t="s">
        <v>287</v>
      </c>
      <c r="AU86" s="25" t="s">
        <v>84</v>
      </c>
      <c r="AY86" s="25" t="s">
        <v>285</v>
      </c>
      <c r="BE86" s="188">
        <f t="shared" ref="BE86:BE93" si="4">IF(N86="základní",J86,0)</f>
        <v>0</v>
      </c>
      <c r="BF86" s="188">
        <f t="shared" ref="BF86:BF93" si="5">IF(N86="snížená",J86,0)</f>
        <v>0</v>
      </c>
      <c r="BG86" s="188">
        <f t="shared" ref="BG86:BG93" si="6">IF(N86="zákl. přenesená",J86,0)</f>
        <v>0</v>
      </c>
      <c r="BH86" s="188">
        <f t="shared" ref="BH86:BH93" si="7">IF(N86="sníž. přenesená",J86,0)</f>
        <v>0</v>
      </c>
      <c r="BI86" s="188">
        <f t="shared" ref="BI86:BI93" si="8">IF(N86="nulová",J86,0)</f>
        <v>0</v>
      </c>
      <c r="BJ86" s="25" t="s">
        <v>82</v>
      </c>
      <c r="BK86" s="188">
        <f t="shared" ref="BK86:BK93" si="9">ROUND(I86*H86,2)</f>
        <v>0</v>
      </c>
      <c r="BL86" s="25" t="s">
        <v>291</v>
      </c>
      <c r="BM86" s="25" t="s">
        <v>5065</v>
      </c>
    </row>
    <row r="87" spans="2:65" s="1" customFormat="1" ht="24">
      <c r="B87" s="176"/>
      <c r="C87" s="177" t="s">
        <v>84</v>
      </c>
      <c r="D87" s="177" t="s">
        <v>287</v>
      </c>
      <c r="E87" s="178" t="s">
        <v>4965</v>
      </c>
      <c r="F87" s="179" t="s">
        <v>4966</v>
      </c>
      <c r="G87" s="180" t="s">
        <v>290</v>
      </c>
      <c r="H87" s="181">
        <v>6.1</v>
      </c>
      <c r="I87" s="182"/>
      <c r="J87" s="183">
        <f t="shared" si="0"/>
        <v>0</v>
      </c>
      <c r="K87" s="397" t="s">
        <v>5585</v>
      </c>
      <c r="L87" s="42"/>
      <c r="M87" s="184" t="s">
        <v>5</v>
      </c>
      <c r="N87" s="185" t="s">
        <v>45</v>
      </c>
      <c r="O87" s="43"/>
      <c r="P87" s="186">
        <f t="shared" si="1"/>
        <v>0</v>
      </c>
      <c r="Q87" s="186">
        <v>0</v>
      </c>
      <c r="R87" s="186">
        <f t="shared" si="2"/>
        <v>0</v>
      </c>
      <c r="S87" s="186">
        <v>0</v>
      </c>
      <c r="T87" s="187">
        <f t="shared" si="3"/>
        <v>0</v>
      </c>
      <c r="AR87" s="25" t="s">
        <v>291</v>
      </c>
      <c r="AT87" s="25" t="s">
        <v>287</v>
      </c>
      <c r="AU87" s="25" t="s">
        <v>84</v>
      </c>
      <c r="AY87" s="25" t="s">
        <v>285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25" t="s">
        <v>82</v>
      </c>
      <c r="BK87" s="188">
        <f t="shared" si="9"/>
        <v>0</v>
      </c>
      <c r="BL87" s="25" t="s">
        <v>291</v>
      </c>
      <c r="BM87" s="25" t="s">
        <v>5066</v>
      </c>
    </row>
    <row r="88" spans="2:65" s="1" customFormat="1" ht="24">
      <c r="B88" s="176"/>
      <c r="C88" s="177" t="s">
        <v>142</v>
      </c>
      <c r="D88" s="177" t="s">
        <v>287</v>
      </c>
      <c r="E88" s="178" t="s">
        <v>799</v>
      </c>
      <c r="F88" s="179" t="s">
        <v>800</v>
      </c>
      <c r="G88" s="180" t="s">
        <v>290</v>
      </c>
      <c r="H88" s="181">
        <v>6.1</v>
      </c>
      <c r="I88" s="182"/>
      <c r="J88" s="183">
        <f t="shared" si="0"/>
        <v>0</v>
      </c>
      <c r="K88" s="397" t="s">
        <v>5585</v>
      </c>
      <c r="L88" s="42"/>
      <c r="M88" s="184" t="s">
        <v>5</v>
      </c>
      <c r="N88" s="185" t="s">
        <v>45</v>
      </c>
      <c r="O88" s="43"/>
      <c r="P88" s="186">
        <f t="shared" si="1"/>
        <v>0</v>
      </c>
      <c r="Q88" s="186">
        <v>0</v>
      </c>
      <c r="R88" s="186">
        <f t="shared" si="2"/>
        <v>0</v>
      </c>
      <c r="S88" s="186">
        <v>0</v>
      </c>
      <c r="T88" s="187">
        <f t="shared" si="3"/>
        <v>0</v>
      </c>
      <c r="AR88" s="25" t="s">
        <v>291</v>
      </c>
      <c r="AT88" s="25" t="s">
        <v>287</v>
      </c>
      <c r="AU88" s="25" t="s">
        <v>84</v>
      </c>
      <c r="AY88" s="25" t="s">
        <v>285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25" t="s">
        <v>82</v>
      </c>
      <c r="BK88" s="188">
        <f t="shared" si="9"/>
        <v>0</v>
      </c>
      <c r="BL88" s="25" t="s">
        <v>291</v>
      </c>
      <c r="BM88" s="25" t="s">
        <v>5067</v>
      </c>
    </row>
    <row r="89" spans="2:65" s="1" customFormat="1" ht="24">
      <c r="B89" s="176"/>
      <c r="C89" s="177" t="s">
        <v>291</v>
      </c>
      <c r="D89" s="177" t="s">
        <v>287</v>
      </c>
      <c r="E89" s="178" t="s">
        <v>805</v>
      </c>
      <c r="F89" s="179" t="s">
        <v>806</v>
      </c>
      <c r="G89" s="180" t="s">
        <v>290</v>
      </c>
      <c r="H89" s="181">
        <v>6.1</v>
      </c>
      <c r="I89" s="182"/>
      <c r="J89" s="183">
        <f t="shared" si="0"/>
        <v>0</v>
      </c>
      <c r="K89" s="397" t="s">
        <v>5585</v>
      </c>
      <c r="L89" s="42"/>
      <c r="M89" s="184" t="s">
        <v>5</v>
      </c>
      <c r="N89" s="185" t="s">
        <v>45</v>
      </c>
      <c r="O89" s="43"/>
      <c r="P89" s="186">
        <f t="shared" si="1"/>
        <v>0</v>
      </c>
      <c r="Q89" s="186">
        <v>0</v>
      </c>
      <c r="R89" s="186">
        <f t="shared" si="2"/>
        <v>0</v>
      </c>
      <c r="S89" s="186">
        <v>0</v>
      </c>
      <c r="T89" s="187">
        <f t="shared" si="3"/>
        <v>0</v>
      </c>
      <c r="AR89" s="25" t="s">
        <v>291</v>
      </c>
      <c r="AT89" s="25" t="s">
        <v>287</v>
      </c>
      <c r="AU89" s="25" t="s">
        <v>84</v>
      </c>
      <c r="AY89" s="25" t="s">
        <v>285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25" t="s">
        <v>82</v>
      </c>
      <c r="BK89" s="188">
        <f t="shared" si="9"/>
        <v>0</v>
      </c>
      <c r="BL89" s="25" t="s">
        <v>291</v>
      </c>
      <c r="BM89" s="25" t="s">
        <v>5068</v>
      </c>
    </row>
    <row r="90" spans="2:65" s="1" customFormat="1" ht="24">
      <c r="B90" s="176"/>
      <c r="C90" s="177" t="s">
        <v>330</v>
      </c>
      <c r="D90" s="177" t="s">
        <v>287</v>
      </c>
      <c r="E90" s="178" t="s">
        <v>808</v>
      </c>
      <c r="F90" s="179" t="s">
        <v>4747</v>
      </c>
      <c r="G90" s="180" t="s">
        <v>290</v>
      </c>
      <c r="H90" s="181">
        <v>3.6</v>
      </c>
      <c r="I90" s="182"/>
      <c r="J90" s="183">
        <f t="shared" si="0"/>
        <v>0</v>
      </c>
      <c r="K90" s="397" t="s">
        <v>5585</v>
      </c>
      <c r="L90" s="42"/>
      <c r="M90" s="184" t="s">
        <v>5</v>
      </c>
      <c r="N90" s="185" t="s">
        <v>45</v>
      </c>
      <c r="O90" s="43"/>
      <c r="P90" s="186">
        <f t="shared" si="1"/>
        <v>0</v>
      </c>
      <c r="Q90" s="186">
        <v>0</v>
      </c>
      <c r="R90" s="186">
        <f t="shared" si="2"/>
        <v>0</v>
      </c>
      <c r="S90" s="186">
        <v>0</v>
      </c>
      <c r="T90" s="187">
        <f t="shared" si="3"/>
        <v>0</v>
      </c>
      <c r="AR90" s="25" t="s">
        <v>291</v>
      </c>
      <c r="AT90" s="25" t="s">
        <v>287</v>
      </c>
      <c r="AU90" s="25" t="s">
        <v>84</v>
      </c>
      <c r="AY90" s="25" t="s">
        <v>285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25" t="s">
        <v>82</v>
      </c>
      <c r="BK90" s="188">
        <f t="shared" si="9"/>
        <v>0</v>
      </c>
      <c r="BL90" s="25" t="s">
        <v>291</v>
      </c>
      <c r="BM90" s="25" t="s">
        <v>5069</v>
      </c>
    </row>
    <row r="91" spans="2:65" s="1" customFormat="1" ht="24">
      <c r="B91" s="176"/>
      <c r="C91" s="177" t="s">
        <v>334</v>
      </c>
      <c r="D91" s="177" t="s">
        <v>287</v>
      </c>
      <c r="E91" s="178" t="s">
        <v>812</v>
      </c>
      <c r="F91" s="179" t="s">
        <v>813</v>
      </c>
      <c r="G91" s="180" t="s">
        <v>290</v>
      </c>
      <c r="H91" s="181">
        <v>1.08</v>
      </c>
      <c r="I91" s="182"/>
      <c r="J91" s="183">
        <f t="shared" si="0"/>
        <v>0</v>
      </c>
      <c r="K91" s="397" t="s">
        <v>5585</v>
      </c>
      <c r="L91" s="42"/>
      <c r="M91" s="184" t="s">
        <v>5</v>
      </c>
      <c r="N91" s="185" t="s">
        <v>45</v>
      </c>
      <c r="O91" s="43"/>
      <c r="P91" s="186">
        <f t="shared" si="1"/>
        <v>0</v>
      </c>
      <c r="Q91" s="186">
        <v>0</v>
      </c>
      <c r="R91" s="186">
        <f t="shared" si="2"/>
        <v>0</v>
      </c>
      <c r="S91" s="186">
        <v>0</v>
      </c>
      <c r="T91" s="187">
        <f t="shared" si="3"/>
        <v>0</v>
      </c>
      <c r="AR91" s="25" t="s">
        <v>291</v>
      </c>
      <c r="AT91" s="25" t="s">
        <v>287</v>
      </c>
      <c r="AU91" s="25" t="s">
        <v>84</v>
      </c>
      <c r="AY91" s="25" t="s">
        <v>285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25" t="s">
        <v>82</v>
      </c>
      <c r="BK91" s="188">
        <f t="shared" si="9"/>
        <v>0</v>
      </c>
      <c r="BL91" s="25" t="s">
        <v>291</v>
      </c>
      <c r="BM91" s="25" t="s">
        <v>5070</v>
      </c>
    </row>
    <row r="92" spans="2:65" s="1" customFormat="1" ht="24">
      <c r="B92" s="176"/>
      <c r="C92" s="177" t="s">
        <v>338</v>
      </c>
      <c r="D92" s="177" t="s">
        <v>287</v>
      </c>
      <c r="E92" s="178" t="s">
        <v>815</v>
      </c>
      <c r="F92" s="179" t="s">
        <v>816</v>
      </c>
      <c r="G92" s="180" t="s">
        <v>290</v>
      </c>
      <c r="H92" s="181">
        <v>0.36</v>
      </c>
      <c r="I92" s="182"/>
      <c r="J92" s="183">
        <f t="shared" si="0"/>
        <v>0</v>
      </c>
      <c r="K92" s="397" t="s">
        <v>5585</v>
      </c>
      <c r="L92" s="42"/>
      <c r="M92" s="184" t="s">
        <v>5</v>
      </c>
      <c r="N92" s="185" t="s">
        <v>45</v>
      </c>
      <c r="O92" s="43"/>
      <c r="P92" s="186">
        <f t="shared" si="1"/>
        <v>0</v>
      </c>
      <c r="Q92" s="186">
        <v>0</v>
      </c>
      <c r="R92" s="186">
        <f t="shared" si="2"/>
        <v>0</v>
      </c>
      <c r="S92" s="186">
        <v>0</v>
      </c>
      <c r="T92" s="187">
        <f t="shared" si="3"/>
        <v>0</v>
      </c>
      <c r="AR92" s="25" t="s">
        <v>291</v>
      </c>
      <c r="AT92" s="25" t="s">
        <v>287</v>
      </c>
      <c r="AU92" s="25" t="s">
        <v>84</v>
      </c>
      <c r="AY92" s="25" t="s">
        <v>285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25" t="s">
        <v>82</v>
      </c>
      <c r="BK92" s="188">
        <f t="shared" si="9"/>
        <v>0</v>
      </c>
      <c r="BL92" s="25" t="s">
        <v>291</v>
      </c>
      <c r="BM92" s="25" t="s">
        <v>5071</v>
      </c>
    </row>
    <row r="93" spans="2:65" s="1" customFormat="1" ht="24">
      <c r="B93" s="176"/>
      <c r="C93" s="230" t="s">
        <v>314</v>
      </c>
      <c r="D93" s="230" t="s">
        <v>757</v>
      </c>
      <c r="E93" s="231" t="s">
        <v>819</v>
      </c>
      <c r="F93" s="232" t="s">
        <v>820</v>
      </c>
      <c r="G93" s="233" t="s">
        <v>290</v>
      </c>
      <c r="H93" s="234">
        <v>1.08</v>
      </c>
      <c r="I93" s="235"/>
      <c r="J93" s="236">
        <f t="shared" si="0"/>
        <v>0</v>
      </c>
      <c r="K93" s="397" t="s">
        <v>5585</v>
      </c>
      <c r="L93" s="237"/>
      <c r="M93" s="238" t="s">
        <v>5</v>
      </c>
      <c r="N93" s="239" t="s">
        <v>45</v>
      </c>
      <c r="O93" s="43"/>
      <c r="P93" s="186">
        <f t="shared" si="1"/>
        <v>0</v>
      </c>
      <c r="Q93" s="186">
        <v>0</v>
      </c>
      <c r="R93" s="186">
        <f t="shared" si="2"/>
        <v>0</v>
      </c>
      <c r="S93" s="186">
        <v>0</v>
      </c>
      <c r="T93" s="187">
        <f t="shared" si="3"/>
        <v>0</v>
      </c>
      <c r="AR93" s="25" t="s">
        <v>314</v>
      </c>
      <c r="AT93" s="25" t="s">
        <v>757</v>
      </c>
      <c r="AU93" s="25" t="s">
        <v>84</v>
      </c>
      <c r="AY93" s="25" t="s">
        <v>285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25" t="s">
        <v>82</v>
      </c>
      <c r="BK93" s="188">
        <f t="shared" si="9"/>
        <v>0</v>
      </c>
      <c r="BL93" s="25" t="s">
        <v>291</v>
      </c>
      <c r="BM93" s="25" t="s">
        <v>5072</v>
      </c>
    </row>
    <row r="94" spans="2:65" s="10" customFormat="1" ht="14.4">
      <c r="B94" s="162"/>
      <c r="D94" s="173" t="s">
        <v>73</v>
      </c>
      <c r="E94" s="174" t="s">
        <v>5073</v>
      </c>
      <c r="F94" s="174" t="s">
        <v>5074</v>
      </c>
      <c r="I94" s="165"/>
      <c r="J94" s="175">
        <f>BK94</f>
        <v>0</v>
      </c>
      <c r="K94" s="401"/>
      <c r="L94" s="162"/>
      <c r="M94" s="167"/>
      <c r="N94" s="168"/>
      <c r="O94" s="168"/>
      <c r="P94" s="169">
        <f>SUM(P95:P99)</f>
        <v>0</v>
      </c>
      <c r="Q94" s="168"/>
      <c r="R94" s="169">
        <f>SUM(R95:R99)</f>
        <v>0</v>
      </c>
      <c r="S94" s="168"/>
      <c r="T94" s="170">
        <f>SUM(T95:T99)</f>
        <v>0</v>
      </c>
      <c r="AR94" s="163" t="s">
        <v>82</v>
      </c>
      <c r="AT94" s="171" t="s">
        <v>73</v>
      </c>
      <c r="AU94" s="171" t="s">
        <v>82</v>
      </c>
      <c r="AY94" s="163" t="s">
        <v>285</v>
      </c>
      <c r="BK94" s="172">
        <f>SUM(BK95:BK99)</f>
        <v>0</v>
      </c>
    </row>
    <row r="95" spans="2:65" s="1" customFormat="1" ht="48">
      <c r="B95" s="176"/>
      <c r="C95" s="177" t="s">
        <v>348</v>
      </c>
      <c r="D95" s="177" t="s">
        <v>287</v>
      </c>
      <c r="E95" s="178" t="s">
        <v>5075</v>
      </c>
      <c r="F95" s="179" t="s">
        <v>5076</v>
      </c>
      <c r="G95" s="180" t="s">
        <v>1061</v>
      </c>
      <c r="H95" s="181">
        <v>1</v>
      </c>
      <c r="I95" s="182"/>
      <c r="J95" s="183">
        <f>ROUND(I95*H95,2)</f>
        <v>0</v>
      </c>
      <c r="K95" s="414" t="s">
        <v>5583</v>
      </c>
      <c r="L95" s="42"/>
      <c r="M95" s="184" t="s">
        <v>5</v>
      </c>
      <c r="N95" s="185" t="s">
        <v>45</v>
      </c>
      <c r="O95" s="43"/>
      <c r="P95" s="186">
        <f>O95*H95</f>
        <v>0</v>
      </c>
      <c r="Q95" s="186">
        <v>0</v>
      </c>
      <c r="R95" s="186">
        <f>Q95*H95</f>
        <v>0</v>
      </c>
      <c r="S95" s="186">
        <v>0</v>
      </c>
      <c r="T95" s="187">
        <f>S95*H95</f>
        <v>0</v>
      </c>
      <c r="AR95" s="25" t="s">
        <v>291</v>
      </c>
      <c r="AT95" s="25" t="s">
        <v>287</v>
      </c>
      <c r="AU95" s="25" t="s">
        <v>84</v>
      </c>
      <c r="AY95" s="25" t="s">
        <v>285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5" t="s">
        <v>82</v>
      </c>
      <c r="BK95" s="188">
        <f>ROUND(I95*H95,2)</f>
        <v>0</v>
      </c>
      <c r="BL95" s="25" t="s">
        <v>291</v>
      </c>
      <c r="BM95" s="25" t="s">
        <v>5077</v>
      </c>
    </row>
    <row r="96" spans="2:65" s="1" customFormat="1">
      <c r="B96" s="176"/>
      <c r="C96" s="177" t="s">
        <v>319</v>
      </c>
      <c r="D96" s="177" t="s">
        <v>287</v>
      </c>
      <c r="E96" s="178" t="s">
        <v>5078</v>
      </c>
      <c r="F96" s="179" t="s">
        <v>5079</v>
      </c>
      <c r="G96" s="180" t="s">
        <v>1061</v>
      </c>
      <c r="H96" s="181">
        <v>1</v>
      </c>
      <c r="I96" s="182"/>
      <c r="J96" s="183">
        <f>ROUND(I96*H96,2)</f>
        <v>0</v>
      </c>
      <c r="K96" s="415" t="s">
        <v>5584</v>
      </c>
      <c r="L96" s="42"/>
      <c r="M96" s="184" t="s">
        <v>5</v>
      </c>
      <c r="N96" s="185" t="s">
        <v>45</v>
      </c>
      <c r="O96" s="43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AR96" s="25" t="s">
        <v>291</v>
      </c>
      <c r="AT96" s="25" t="s">
        <v>287</v>
      </c>
      <c r="AU96" s="25" t="s">
        <v>84</v>
      </c>
      <c r="AY96" s="25" t="s">
        <v>285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5" t="s">
        <v>82</v>
      </c>
      <c r="BK96" s="188">
        <f>ROUND(I96*H96,2)</f>
        <v>0</v>
      </c>
      <c r="BL96" s="25" t="s">
        <v>291</v>
      </c>
      <c r="BM96" s="25" t="s">
        <v>5080</v>
      </c>
    </row>
    <row r="97" spans="2:65" s="1" customFormat="1">
      <c r="B97" s="176"/>
      <c r="C97" s="177" t="s">
        <v>363</v>
      </c>
      <c r="D97" s="177" t="s">
        <v>287</v>
      </c>
      <c r="E97" s="178" t="s">
        <v>5081</v>
      </c>
      <c r="F97" s="179" t="s">
        <v>5082</v>
      </c>
      <c r="G97" s="180" t="s">
        <v>1061</v>
      </c>
      <c r="H97" s="181">
        <v>1</v>
      </c>
      <c r="I97" s="182"/>
      <c r="J97" s="183">
        <f>ROUND(I97*H97,2)</f>
        <v>0</v>
      </c>
      <c r="K97" s="415" t="s">
        <v>5584</v>
      </c>
      <c r="L97" s="42"/>
      <c r="M97" s="184" t="s">
        <v>5</v>
      </c>
      <c r="N97" s="185" t="s">
        <v>45</v>
      </c>
      <c r="O97" s="43"/>
      <c r="P97" s="186">
        <f>O97*H97</f>
        <v>0</v>
      </c>
      <c r="Q97" s="186">
        <v>0</v>
      </c>
      <c r="R97" s="186">
        <f>Q97*H97</f>
        <v>0</v>
      </c>
      <c r="S97" s="186">
        <v>0</v>
      </c>
      <c r="T97" s="187">
        <f>S97*H97</f>
        <v>0</v>
      </c>
      <c r="AR97" s="25" t="s">
        <v>291</v>
      </c>
      <c r="AT97" s="25" t="s">
        <v>287</v>
      </c>
      <c r="AU97" s="25" t="s">
        <v>84</v>
      </c>
      <c r="AY97" s="25" t="s">
        <v>285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5" t="s">
        <v>82</v>
      </c>
      <c r="BK97" s="188">
        <f>ROUND(I97*H97,2)</f>
        <v>0</v>
      </c>
      <c r="BL97" s="25" t="s">
        <v>291</v>
      </c>
      <c r="BM97" s="25" t="s">
        <v>5083</v>
      </c>
    </row>
    <row r="98" spans="2:65" s="1" customFormat="1" ht="24">
      <c r="B98" s="176"/>
      <c r="C98" s="177" t="s">
        <v>329</v>
      </c>
      <c r="D98" s="177" t="s">
        <v>287</v>
      </c>
      <c r="E98" s="178" t="s">
        <v>5084</v>
      </c>
      <c r="F98" s="179" t="s">
        <v>5085</v>
      </c>
      <c r="G98" s="180" t="s">
        <v>370</v>
      </c>
      <c r="H98" s="181">
        <v>1</v>
      </c>
      <c r="I98" s="182"/>
      <c r="J98" s="183">
        <f>ROUND(I98*H98,2)</f>
        <v>0</v>
      </c>
      <c r="K98" s="397" t="s">
        <v>5585</v>
      </c>
      <c r="L98" s="42"/>
      <c r="M98" s="184" t="s">
        <v>5</v>
      </c>
      <c r="N98" s="185" t="s">
        <v>45</v>
      </c>
      <c r="O98" s="43"/>
      <c r="P98" s="186">
        <f>O98*H98</f>
        <v>0</v>
      </c>
      <c r="Q98" s="186">
        <v>0</v>
      </c>
      <c r="R98" s="186">
        <f>Q98*H98</f>
        <v>0</v>
      </c>
      <c r="S98" s="186">
        <v>0</v>
      </c>
      <c r="T98" s="187">
        <f>S98*H98</f>
        <v>0</v>
      </c>
      <c r="AR98" s="25" t="s">
        <v>291</v>
      </c>
      <c r="AT98" s="25" t="s">
        <v>287</v>
      </c>
      <c r="AU98" s="25" t="s">
        <v>84</v>
      </c>
      <c r="AY98" s="25" t="s">
        <v>285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5" t="s">
        <v>82</v>
      </c>
      <c r="BK98" s="188">
        <f>ROUND(I98*H98,2)</f>
        <v>0</v>
      </c>
      <c r="BL98" s="25" t="s">
        <v>291</v>
      </c>
      <c r="BM98" s="25" t="s">
        <v>5086</v>
      </c>
    </row>
    <row r="99" spans="2:65" s="1" customFormat="1" ht="24">
      <c r="B99" s="176"/>
      <c r="C99" s="177" t="s">
        <v>373</v>
      </c>
      <c r="D99" s="177" t="s">
        <v>287</v>
      </c>
      <c r="E99" s="178" t="s">
        <v>5087</v>
      </c>
      <c r="F99" s="179" t="s">
        <v>5088</v>
      </c>
      <c r="G99" s="180" t="s">
        <v>370</v>
      </c>
      <c r="H99" s="181">
        <v>1</v>
      </c>
      <c r="I99" s="182"/>
      <c r="J99" s="183">
        <f>ROUND(I99*H99,2)</f>
        <v>0</v>
      </c>
      <c r="K99" s="397" t="s">
        <v>5585</v>
      </c>
      <c r="L99" s="42"/>
      <c r="M99" s="184" t="s">
        <v>5</v>
      </c>
      <c r="N99" s="185" t="s">
        <v>45</v>
      </c>
      <c r="O99" s="4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AR99" s="25" t="s">
        <v>291</v>
      </c>
      <c r="AT99" s="25" t="s">
        <v>287</v>
      </c>
      <c r="AU99" s="25" t="s">
        <v>84</v>
      </c>
      <c r="AY99" s="25" t="s">
        <v>285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5" t="s">
        <v>82</v>
      </c>
      <c r="BK99" s="188">
        <f>ROUND(I99*H99,2)</f>
        <v>0</v>
      </c>
      <c r="BL99" s="25" t="s">
        <v>291</v>
      </c>
      <c r="BM99" s="25" t="s">
        <v>5089</v>
      </c>
    </row>
    <row r="100" spans="2:65" s="10" customFormat="1" ht="14.4">
      <c r="B100" s="162"/>
      <c r="D100" s="173" t="s">
        <v>73</v>
      </c>
      <c r="E100" s="174" t="s">
        <v>3411</v>
      </c>
      <c r="F100" s="174" t="s">
        <v>5090</v>
      </c>
      <c r="I100" s="165"/>
      <c r="J100" s="175">
        <f>BK100</f>
        <v>0</v>
      </c>
      <c r="K100" s="401"/>
      <c r="L100" s="162"/>
      <c r="M100" s="167"/>
      <c r="N100" s="168"/>
      <c r="O100" s="168"/>
      <c r="P100" s="169">
        <f>SUM(P101:P103)</f>
        <v>0</v>
      </c>
      <c r="Q100" s="168"/>
      <c r="R100" s="169">
        <f>SUM(R101:R103)</f>
        <v>0</v>
      </c>
      <c r="S100" s="168"/>
      <c r="T100" s="170">
        <f>SUM(T101:T103)</f>
        <v>0</v>
      </c>
      <c r="AR100" s="163" t="s">
        <v>82</v>
      </c>
      <c r="AT100" s="171" t="s">
        <v>73</v>
      </c>
      <c r="AU100" s="171" t="s">
        <v>82</v>
      </c>
      <c r="AY100" s="163" t="s">
        <v>285</v>
      </c>
      <c r="BK100" s="172">
        <f>SUM(BK101:BK103)</f>
        <v>0</v>
      </c>
    </row>
    <row r="101" spans="2:65" s="1" customFormat="1" ht="24">
      <c r="B101" s="176"/>
      <c r="C101" s="177" t="s">
        <v>333</v>
      </c>
      <c r="D101" s="177" t="s">
        <v>287</v>
      </c>
      <c r="E101" s="178" t="s">
        <v>5091</v>
      </c>
      <c r="F101" s="179" t="s">
        <v>5092</v>
      </c>
      <c r="G101" s="180" t="s">
        <v>370</v>
      </c>
      <c r="H101" s="181">
        <v>1</v>
      </c>
      <c r="I101" s="182"/>
      <c r="J101" s="183">
        <f>ROUND(I101*H101,2)</f>
        <v>0</v>
      </c>
      <c r="K101" s="397" t="s">
        <v>5585</v>
      </c>
      <c r="L101" s="42"/>
      <c r="M101" s="184" t="s">
        <v>5</v>
      </c>
      <c r="N101" s="185" t="s">
        <v>45</v>
      </c>
      <c r="O101" s="43"/>
      <c r="P101" s="186">
        <f>O101*H101</f>
        <v>0</v>
      </c>
      <c r="Q101" s="186">
        <v>0</v>
      </c>
      <c r="R101" s="186">
        <f>Q101*H101</f>
        <v>0</v>
      </c>
      <c r="S101" s="186">
        <v>0</v>
      </c>
      <c r="T101" s="187">
        <f>S101*H101</f>
        <v>0</v>
      </c>
      <c r="AR101" s="25" t="s">
        <v>291</v>
      </c>
      <c r="AT101" s="25" t="s">
        <v>287</v>
      </c>
      <c r="AU101" s="25" t="s">
        <v>84</v>
      </c>
      <c r="AY101" s="25" t="s">
        <v>285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5" t="s">
        <v>82</v>
      </c>
      <c r="BK101" s="188">
        <f>ROUND(I101*H101,2)</f>
        <v>0</v>
      </c>
      <c r="BL101" s="25" t="s">
        <v>291</v>
      </c>
      <c r="BM101" s="25" t="s">
        <v>5093</v>
      </c>
    </row>
    <row r="102" spans="2:65" s="1" customFormat="1" ht="24">
      <c r="B102" s="176"/>
      <c r="C102" s="177" t="s">
        <v>11</v>
      </c>
      <c r="D102" s="177" t="s">
        <v>287</v>
      </c>
      <c r="E102" s="178" t="s">
        <v>5094</v>
      </c>
      <c r="F102" s="179" t="s">
        <v>1368</v>
      </c>
      <c r="G102" s="180" t="s">
        <v>370</v>
      </c>
      <c r="H102" s="181">
        <v>2</v>
      </c>
      <c r="I102" s="182"/>
      <c r="J102" s="183">
        <f>ROUND(I102*H102,2)</f>
        <v>0</v>
      </c>
      <c r="K102" s="397" t="s">
        <v>5585</v>
      </c>
      <c r="L102" s="42"/>
      <c r="M102" s="184" t="s">
        <v>5</v>
      </c>
      <c r="N102" s="185" t="s">
        <v>45</v>
      </c>
      <c r="O102" s="43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AR102" s="25" t="s">
        <v>291</v>
      </c>
      <c r="AT102" s="25" t="s">
        <v>287</v>
      </c>
      <c r="AU102" s="25" t="s">
        <v>84</v>
      </c>
      <c r="AY102" s="25" t="s">
        <v>285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5" t="s">
        <v>82</v>
      </c>
      <c r="BK102" s="188">
        <f>ROUND(I102*H102,2)</f>
        <v>0</v>
      </c>
      <c r="BL102" s="25" t="s">
        <v>291</v>
      </c>
      <c r="BM102" s="25" t="s">
        <v>5095</v>
      </c>
    </row>
    <row r="103" spans="2:65" s="1" customFormat="1" ht="24">
      <c r="B103" s="176"/>
      <c r="C103" s="177" t="s">
        <v>337</v>
      </c>
      <c r="D103" s="177" t="s">
        <v>287</v>
      </c>
      <c r="E103" s="178" t="s">
        <v>5096</v>
      </c>
      <c r="F103" s="179" t="s">
        <v>5097</v>
      </c>
      <c r="G103" s="180" t="s">
        <v>370</v>
      </c>
      <c r="H103" s="181">
        <v>1</v>
      </c>
      <c r="I103" s="182"/>
      <c r="J103" s="183">
        <f>ROUND(I103*H103,2)</f>
        <v>0</v>
      </c>
      <c r="K103" s="397" t="s">
        <v>5585</v>
      </c>
      <c r="L103" s="42"/>
      <c r="M103" s="184" t="s">
        <v>5</v>
      </c>
      <c r="N103" s="185" t="s">
        <v>45</v>
      </c>
      <c r="O103" s="4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AR103" s="25" t="s">
        <v>291</v>
      </c>
      <c r="AT103" s="25" t="s">
        <v>287</v>
      </c>
      <c r="AU103" s="25" t="s">
        <v>84</v>
      </c>
      <c r="AY103" s="25" t="s">
        <v>285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5" t="s">
        <v>82</v>
      </c>
      <c r="BK103" s="188">
        <f>ROUND(I103*H103,2)</f>
        <v>0</v>
      </c>
      <c r="BL103" s="25" t="s">
        <v>291</v>
      </c>
      <c r="BM103" s="25" t="s">
        <v>5098</v>
      </c>
    </row>
    <row r="104" spans="2:65" s="10" customFormat="1" ht="14.4">
      <c r="B104" s="162"/>
      <c r="D104" s="173" t="s">
        <v>73</v>
      </c>
      <c r="E104" s="174" t="s">
        <v>3664</v>
      </c>
      <c r="F104" s="174" t="s">
        <v>2985</v>
      </c>
      <c r="I104" s="165"/>
      <c r="J104" s="175">
        <f>BK104</f>
        <v>0</v>
      </c>
      <c r="K104" s="401"/>
      <c r="L104" s="162"/>
      <c r="M104" s="167"/>
      <c r="N104" s="168"/>
      <c r="O104" s="168"/>
      <c r="P104" s="169">
        <f>SUM(P105:P114)</f>
        <v>0</v>
      </c>
      <c r="Q104" s="168"/>
      <c r="R104" s="169">
        <f>SUM(R105:R114)</f>
        <v>0</v>
      </c>
      <c r="S104" s="168"/>
      <c r="T104" s="170">
        <f>SUM(T105:T114)</f>
        <v>0</v>
      </c>
      <c r="AR104" s="163" t="s">
        <v>82</v>
      </c>
      <c r="AT104" s="171" t="s">
        <v>73</v>
      </c>
      <c r="AU104" s="171" t="s">
        <v>82</v>
      </c>
      <c r="AY104" s="163" t="s">
        <v>285</v>
      </c>
      <c r="BK104" s="172">
        <f>SUM(BK105:BK114)</f>
        <v>0</v>
      </c>
    </row>
    <row r="105" spans="2:65" s="1" customFormat="1" ht="24">
      <c r="B105" s="176"/>
      <c r="C105" s="177" t="s">
        <v>390</v>
      </c>
      <c r="D105" s="177" t="s">
        <v>287</v>
      </c>
      <c r="E105" s="178" t="s">
        <v>5099</v>
      </c>
      <c r="F105" s="179" t="s">
        <v>5100</v>
      </c>
      <c r="G105" s="180" t="s">
        <v>833</v>
      </c>
      <c r="H105" s="181">
        <v>1</v>
      </c>
      <c r="I105" s="182"/>
      <c r="J105" s="183">
        <f t="shared" ref="J105:J114" si="10">ROUND(I105*H105,2)</f>
        <v>0</v>
      </c>
      <c r="K105" s="397" t="s">
        <v>5585</v>
      </c>
      <c r="L105" s="42"/>
      <c r="M105" s="184" t="s">
        <v>5</v>
      </c>
      <c r="N105" s="185" t="s">
        <v>45</v>
      </c>
      <c r="O105" s="43"/>
      <c r="P105" s="186">
        <f t="shared" ref="P105:P114" si="11">O105*H105</f>
        <v>0</v>
      </c>
      <c r="Q105" s="186">
        <v>0</v>
      </c>
      <c r="R105" s="186">
        <f t="shared" ref="R105:R114" si="12">Q105*H105</f>
        <v>0</v>
      </c>
      <c r="S105" s="186">
        <v>0</v>
      </c>
      <c r="T105" s="187">
        <f t="shared" ref="T105:T114" si="13">S105*H105</f>
        <v>0</v>
      </c>
      <c r="AR105" s="25" t="s">
        <v>291</v>
      </c>
      <c r="AT105" s="25" t="s">
        <v>287</v>
      </c>
      <c r="AU105" s="25" t="s">
        <v>84</v>
      </c>
      <c r="AY105" s="25" t="s">
        <v>285</v>
      </c>
      <c r="BE105" s="188">
        <f t="shared" ref="BE105:BE114" si="14">IF(N105="základní",J105,0)</f>
        <v>0</v>
      </c>
      <c r="BF105" s="188">
        <f t="shared" ref="BF105:BF114" si="15">IF(N105="snížená",J105,0)</f>
        <v>0</v>
      </c>
      <c r="BG105" s="188">
        <f t="shared" ref="BG105:BG114" si="16">IF(N105="zákl. přenesená",J105,0)</f>
        <v>0</v>
      </c>
      <c r="BH105" s="188">
        <f t="shared" ref="BH105:BH114" si="17">IF(N105="sníž. přenesená",J105,0)</f>
        <v>0</v>
      </c>
      <c r="BI105" s="188">
        <f t="shared" ref="BI105:BI114" si="18">IF(N105="nulová",J105,0)</f>
        <v>0</v>
      </c>
      <c r="BJ105" s="25" t="s">
        <v>82</v>
      </c>
      <c r="BK105" s="188">
        <f t="shared" ref="BK105:BK114" si="19">ROUND(I105*H105,2)</f>
        <v>0</v>
      </c>
      <c r="BL105" s="25" t="s">
        <v>291</v>
      </c>
      <c r="BM105" s="25" t="s">
        <v>5101</v>
      </c>
    </row>
    <row r="106" spans="2:65" s="1" customFormat="1" ht="24">
      <c r="B106" s="176"/>
      <c r="C106" s="177" t="s">
        <v>341</v>
      </c>
      <c r="D106" s="177" t="s">
        <v>287</v>
      </c>
      <c r="E106" s="178" t="s">
        <v>5040</v>
      </c>
      <c r="F106" s="179" t="s">
        <v>5041</v>
      </c>
      <c r="G106" s="180" t="s">
        <v>318</v>
      </c>
      <c r="H106" s="181">
        <v>10</v>
      </c>
      <c r="I106" s="182"/>
      <c r="J106" s="183">
        <f t="shared" si="10"/>
        <v>0</v>
      </c>
      <c r="K106" s="397" t="s">
        <v>5585</v>
      </c>
      <c r="L106" s="42"/>
      <c r="M106" s="184" t="s">
        <v>5</v>
      </c>
      <c r="N106" s="185" t="s">
        <v>45</v>
      </c>
      <c r="O106" s="43"/>
      <c r="P106" s="186">
        <f t="shared" si="11"/>
        <v>0</v>
      </c>
      <c r="Q106" s="186">
        <v>0</v>
      </c>
      <c r="R106" s="186">
        <f t="shared" si="12"/>
        <v>0</v>
      </c>
      <c r="S106" s="186">
        <v>0</v>
      </c>
      <c r="T106" s="187">
        <f t="shared" si="13"/>
        <v>0</v>
      </c>
      <c r="AR106" s="25" t="s">
        <v>291</v>
      </c>
      <c r="AT106" s="25" t="s">
        <v>287</v>
      </c>
      <c r="AU106" s="25" t="s">
        <v>84</v>
      </c>
      <c r="AY106" s="25" t="s">
        <v>285</v>
      </c>
      <c r="BE106" s="188">
        <f t="shared" si="14"/>
        <v>0</v>
      </c>
      <c r="BF106" s="188">
        <f t="shared" si="15"/>
        <v>0</v>
      </c>
      <c r="BG106" s="188">
        <f t="shared" si="16"/>
        <v>0</v>
      </c>
      <c r="BH106" s="188">
        <f t="shared" si="17"/>
        <v>0</v>
      </c>
      <c r="BI106" s="188">
        <f t="shared" si="18"/>
        <v>0</v>
      </c>
      <c r="BJ106" s="25" t="s">
        <v>82</v>
      </c>
      <c r="BK106" s="188">
        <f t="shared" si="19"/>
        <v>0</v>
      </c>
      <c r="BL106" s="25" t="s">
        <v>291</v>
      </c>
      <c r="BM106" s="25" t="s">
        <v>5102</v>
      </c>
    </row>
    <row r="107" spans="2:65" s="1" customFormat="1" ht="24">
      <c r="B107" s="176"/>
      <c r="C107" s="177" t="s">
        <v>402</v>
      </c>
      <c r="D107" s="177" t="s">
        <v>287</v>
      </c>
      <c r="E107" s="178" t="s">
        <v>5103</v>
      </c>
      <c r="F107" s="179" t="s">
        <v>5104</v>
      </c>
      <c r="G107" s="180" t="s">
        <v>318</v>
      </c>
      <c r="H107" s="181">
        <v>10</v>
      </c>
      <c r="I107" s="182"/>
      <c r="J107" s="183">
        <f t="shared" si="10"/>
        <v>0</v>
      </c>
      <c r="K107" s="397" t="s">
        <v>5585</v>
      </c>
      <c r="L107" s="42"/>
      <c r="M107" s="184" t="s">
        <v>5</v>
      </c>
      <c r="N107" s="185" t="s">
        <v>45</v>
      </c>
      <c r="O107" s="43"/>
      <c r="P107" s="186">
        <f t="shared" si="11"/>
        <v>0</v>
      </c>
      <c r="Q107" s="186">
        <v>0</v>
      </c>
      <c r="R107" s="186">
        <f t="shared" si="12"/>
        <v>0</v>
      </c>
      <c r="S107" s="186">
        <v>0</v>
      </c>
      <c r="T107" s="187">
        <f t="shared" si="13"/>
        <v>0</v>
      </c>
      <c r="AR107" s="25" t="s">
        <v>291</v>
      </c>
      <c r="AT107" s="25" t="s">
        <v>287</v>
      </c>
      <c r="AU107" s="25" t="s">
        <v>84</v>
      </c>
      <c r="AY107" s="25" t="s">
        <v>285</v>
      </c>
      <c r="BE107" s="188">
        <f t="shared" si="14"/>
        <v>0</v>
      </c>
      <c r="BF107" s="188">
        <f t="shared" si="15"/>
        <v>0</v>
      </c>
      <c r="BG107" s="188">
        <f t="shared" si="16"/>
        <v>0</v>
      </c>
      <c r="BH107" s="188">
        <f t="shared" si="17"/>
        <v>0</v>
      </c>
      <c r="BI107" s="188">
        <f t="shared" si="18"/>
        <v>0</v>
      </c>
      <c r="BJ107" s="25" t="s">
        <v>82</v>
      </c>
      <c r="BK107" s="188">
        <f t="shared" si="19"/>
        <v>0</v>
      </c>
      <c r="BL107" s="25" t="s">
        <v>291</v>
      </c>
      <c r="BM107" s="25" t="s">
        <v>5105</v>
      </c>
    </row>
    <row r="108" spans="2:65" s="1" customFormat="1">
      <c r="B108" s="176"/>
      <c r="C108" s="177" t="s">
        <v>345</v>
      </c>
      <c r="D108" s="177" t="s">
        <v>287</v>
      </c>
      <c r="E108" s="178" t="s">
        <v>1204</v>
      </c>
      <c r="F108" s="179" t="s">
        <v>1205</v>
      </c>
      <c r="G108" s="180" t="s">
        <v>833</v>
      </c>
      <c r="H108" s="181">
        <v>1</v>
      </c>
      <c r="I108" s="182"/>
      <c r="J108" s="183">
        <f t="shared" si="10"/>
        <v>0</v>
      </c>
      <c r="K108" s="415" t="s">
        <v>5584</v>
      </c>
      <c r="L108" s="42"/>
      <c r="M108" s="184" t="s">
        <v>5</v>
      </c>
      <c r="N108" s="185" t="s">
        <v>45</v>
      </c>
      <c r="O108" s="43"/>
      <c r="P108" s="186">
        <f t="shared" si="11"/>
        <v>0</v>
      </c>
      <c r="Q108" s="186">
        <v>0</v>
      </c>
      <c r="R108" s="186">
        <f t="shared" si="12"/>
        <v>0</v>
      </c>
      <c r="S108" s="186">
        <v>0</v>
      </c>
      <c r="T108" s="187">
        <f t="shared" si="13"/>
        <v>0</v>
      </c>
      <c r="AR108" s="25" t="s">
        <v>291</v>
      </c>
      <c r="AT108" s="25" t="s">
        <v>287</v>
      </c>
      <c r="AU108" s="25" t="s">
        <v>84</v>
      </c>
      <c r="AY108" s="25" t="s">
        <v>285</v>
      </c>
      <c r="BE108" s="188">
        <f t="shared" si="14"/>
        <v>0</v>
      </c>
      <c r="BF108" s="188">
        <f t="shared" si="15"/>
        <v>0</v>
      </c>
      <c r="BG108" s="188">
        <f t="shared" si="16"/>
        <v>0</v>
      </c>
      <c r="BH108" s="188">
        <f t="shared" si="17"/>
        <v>0</v>
      </c>
      <c r="BI108" s="188">
        <f t="shared" si="18"/>
        <v>0</v>
      </c>
      <c r="BJ108" s="25" t="s">
        <v>82</v>
      </c>
      <c r="BK108" s="188">
        <f t="shared" si="19"/>
        <v>0</v>
      </c>
      <c r="BL108" s="25" t="s">
        <v>291</v>
      </c>
      <c r="BM108" s="25" t="s">
        <v>5106</v>
      </c>
    </row>
    <row r="109" spans="2:65" s="1" customFormat="1">
      <c r="B109" s="176"/>
      <c r="C109" s="177" t="s">
        <v>10</v>
      </c>
      <c r="D109" s="177" t="s">
        <v>287</v>
      </c>
      <c r="E109" s="178" t="s">
        <v>1208</v>
      </c>
      <c r="F109" s="179" t="s">
        <v>1209</v>
      </c>
      <c r="G109" s="180" t="s">
        <v>833</v>
      </c>
      <c r="H109" s="181">
        <v>1</v>
      </c>
      <c r="I109" s="182"/>
      <c r="J109" s="183">
        <f t="shared" si="10"/>
        <v>0</v>
      </c>
      <c r="K109" s="415" t="s">
        <v>5584</v>
      </c>
      <c r="L109" s="42"/>
      <c r="M109" s="184" t="s">
        <v>5</v>
      </c>
      <c r="N109" s="185" t="s">
        <v>45</v>
      </c>
      <c r="O109" s="43"/>
      <c r="P109" s="186">
        <f t="shared" si="11"/>
        <v>0</v>
      </c>
      <c r="Q109" s="186">
        <v>0</v>
      </c>
      <c r="R109" s="186">
        <f t="shared" si="12"/>
        <v>0</v>
      </c>
      <c r="S109" s="186">
        <v>0</v>
      </c>
      <c r="T109" s="187">
        <f t="shared" si="13"/>
        <v>0</v>
      </c>
      <c r="AR109" s="25" t="s">
        <v>291</v>
      </c>
      <c r="AT109" s="25" t="s">
        <v>287</v>
      </c>
      <c r="AU109" s="25" t="s">
        <v>84</v>
      </c>
      <c r="AY109" s="25" t="s">
        <v>285</v>
      </c>
      <c r="BE109" s="188">
        <f t="shared" si="14"/>
        <v>0</v>
      </c>
      <c r="BF109" s="188">
        <f t="shared" si="15"/>
        <v>0</v>
      </c>
      <c r="BG109" s="188">
        <f t="shared" si="16"/>
        <v>0</v>
      </c>
      <c r="BH109" s="188">
        <f t="shared" si="17"/>
        <v>0</v>
      </c>
      <c r="BI109" s="188">
        <f t="shared" si="18"/>
        <v>0</v>
      </c>
      <c r="BJ109" s="25" t="s">
        <v>82</v>
      </c>
      <c r="BK109" s="188">
        <f t="shared" si="19"/>
        <v>0</v>
      </c>
      <c r="BL109" s="25" t="s">
        <v>291</v>
      </c>
      <c r="BM109" s="25" t="s">
        <v>5107</v>
      </c>
    </row>
    <row r="110" spans="2:65" s="1" customFormat="1">
      <c r="B110" s="176"/>
      <c r="C110" s="177" t="s">
        <v>356</v>
      </c>
      <c r="D110" s="177" t="s">
        <v>287</v>
      </c>
      <c r="E110" s="178" t="s">
        <v>1212</v>
      </c>
      <c r="F110" s="179" t="s">
        <v>1213</v>
      </c>
      <c r="G110" s="180" t="s">
        <v>1003</v>
      </c>
      <c r="H110" s="181">
        <v>30</v>
      </c>
      <c r="I110" s="182"/>
      <c r="J110" s="183">
        <f t="shared" si="10"/>
        <v>0</v>
      </c>
      <c r="K110" s="415" t="s">
        <v>5584</v>
      </c>
      <c r="L110" s="42"/>
      <c r="M110" s="184" t="s">
        <v>5</v>
      </c>
      <c r="N110" s="185" t="s">
        <v>45</v>
      </c>
      <c r="O110" s="43"/>
      <c r="P110" s="186">
        <f t="shared" si="11"/>
        <v>0</v>
      </c>
      <c r="Q110" s="186">
        <v>0</v>
      </c>
      <c r="R110" s="186">
        <f t="shared" si="12"/>
        <v>0</v>
      </c>
      <c r="S110" s="186">
        <v>0</v>
      </c>
      <c r="T110" s="187">
        <f t="shared" si="13"/>
        <v>0</v>
      </c>
      <c r="AR110" s="25" t="s">
        <v>291</v>
      </c>
      <c r="AT110" s="25" t="s">
        <v>287</v>
      </c>
      <c r="AU110" s="25" t="s">
        <v>84</v>
      </c>
      <c r="AY110" s="25" t="s">
        <v>285</v>
      </c>
      <c r="BE110" s="188">
        <f t="shared" si="14"/>
        <v>0</v>
      </c>
      <c r="BF110" s="188">
        <f t="shared" si="15"/>
        <v>0</v>
      </c>
      <c r="BG110" s="188">
        <f t="shared" si="16"/>
        <v>0</v>
      </c>
      <c r="BH110" s="188">
        <f t="shared" si="17"/>
        <v>0</v>
      </c>
      <c r="BI110" s="188">
        <f t="shared" si="18"/>
        <v>0</v>
      </c>
      <c r="BJ110" s="25" t="s">
        <v>82</v>
      </c>
      <c r="BK110" s="188">
        <f t="shared" si="19"/>
        <v>0</v>
      </c>
      <c r="BL110" s="25" t="s">
        <v>291</v>
      </c>
      <c r="BM110" s="25" t="s">
        <v>5108</v>
      </c>
    </row>
    <row r="111" spans="2:65" s="1" customFormat="1">
      <c r="B111" s="176"/>
      <c r="C111" s="177" t="s">
        <v>454</v>
      </c>
      <c r="D111" s="177" t="s">
        <v>287</v>
      </c>
      <c r="E111" s="178" t="s">
        <v>3363</v>
      </c>
      <c r="F111" s="179" t="s">
        <v>5109</v>
      </c>
      <c r="G111" s="180" t="s">
        <v>1061</v>
      </c>
      <c r="H111" s="181">
        <v>0</v>
      </c>
      <c r="I111" s="182"/>
      <c r="J111" s="183">
        <f t="shared" si="10"/>
        <v>0</v>
      </c>
      <c r="K111" s="415" t="s">
        <v>121</v>
      </c>
      <c r="L111" s="42"/>
      <c r="M111" s="184" t="s">
        <v>5</v>
      </c>
      <c r="N111" s="185" t="s">
        <v>45</v>
      </c>
      <c r="O111" s="43"/>
      <c r="P111" s="186">
        <f t="shared" si="11"/>
        <v>0</v>
      </c>
      <c r="Q111" s="186">
        <v>0</v>
      </c>
      <c r="R111" s="186">
        <f t="shared" si="12"/>
        <v>0</v>
      </c>
      <c r="S111" s="186">
        <v>0</v>
      </c>
      <c r="T111" s="187">
        <f t="shared" si="13"/>
        <v>0</v>
      </c>
      <c r="AR111" s="25" t="s">
        <v>291</v>
      </c>
      <c r="AT111" s="25" t="s">
        <v>287</v>
      </c>
      <c r="AU111" s="25" t="s">
        <v>84</v>
      </c>
      <c r="AY111" s="25" t="s">
        <v>285</v>
      </c>
      <c r="BE111" s="188">
        <f t="shared" si="14"/>
        <v>0</v>
      </c>
      <c r="BF111" s="188">
        <f t="shared" si="15"/>
        <v>0</v>
      </c>
      <c r="BG111" s="188">
        <f t="shared" si="16"/>
        <v>0</v>
      </c>
      <c r="BH111" s="188">
        <f t="shared" si="17"/>
        <v>0</v>
      </c>
      <c r="BI111" s="188">
        <f t="shared" si="18"/>
        <v>0</v>
      </c>
      <c r="BJ111" s="25" t="s">
        <v>82</v>
      </c>
      <c r="BK111" s="188">
        <f t="shared" si="19"/>
        <v>0</v>
      </c>
      <c r="BL111" s="25" t="s">
        <v>291</v>
      </c>
      <c r="BM111" s="25" t="s">
        <v>5110</v>
      </c>
    </row>
    <row r="112" spans="2:65" s="1" customFormat="1">
      <c r="B112" s="176"/>
      <c r="C112" s="177" t="s">
        <v>366</v>
      </c>
      <c r="D112" s="177" t="s">
        <v>287</v>
      </c>
      <c r="E112" s="178" t="s">
        <v>5111</v>
      </c>
      <c r="F112" s="179" t="s">
        <v>5112</v>
      </c>
      <c r="G112" s="180" t="s">
        <v>5113</v>
      </c>
      <c r="H112" s="181">
        <v>1</v>
      </c>
      <c r="I112" s="182"/>
      <c r="J112" s="183">
        <f t="shared" si="10"/>
        <v>0</v>
      </c>
      <c r="K112" s="415" t="s">
        <v>5584</v>
      </c>
      <c r="L112" s="42"/>
      <c r="M112" s="184" t="s">
        <v>5</v>
      </c>
      <c r="N112" s="185" t="s">
        <v>45</v>
      </c>
      <c r="O112" s="43"/>
      <c r="P112" s="186">
        <f t="shared" si="11"/>
        <v>0</v>
      </c>
      <c r="Q112" s="186">
        <v>0</v>
      </c>
      <c r="R112" s="186">
        <f t="shared" si="12"/>
        <v>0</v>
      </c>
      <c r="S112" s="186">
        <v>0</v>
      </c>
      <c r="T112" s="187">
        <f t="shared" si="13"/>
        <v>0</v>
      </c>
      <c r="AR112" s="25" t="s">
        <v>291</v>
      </c>
      <c r="AT112" s="25" t="s">
        <v>287</v>
      </c>
      <c r="AU112" s="25" t="s">
        <v>84</v>
      </c>
      <c r="AY112" s="25" t="s">
        <v>285</v>
      </c>
      <c r="BE112" s="188">
        <f t="shared" si="14"/>
        <v>0</v>
      </c>
      <c r="BF112" s="188">
        <f t="shared" si="15"/>
        <v>0</v>
      </c>
      <c r="BG112" s="188">
        <f t="shared" si="16"/>
        <v>0</v>
      </c>
      <c r="BH112" s="188">
        <f t="shared" si="17"/>
        <v>0</v>
      </c>
      <c r="BI112" s="188">
        <f t="shared" si="18"/>
        <v>0</v>
      </c>
      <c r="BJ112" s="25" t="s">
        <v>82</v>
      </c>
      <c r="BK112" s="188">
        <f t="shared" si="19"/>
        <v>0</v>
      </c>
      <c r="BL112" s="25" t="s">
        <v>291</v>
      </c>
      <c r="BM112" s="25" t="s">
        <v>5114</v>
      </c>
    </row>
    <row r="113" spans="2:65" s="1" customFormat="1">
      <c r="B113" s="176"/>
      <c r="C113" s="177" t="s">
        <v>468</v>
      </c>
      <c r="D113" s="177" t="s">
        <v>287</v>
      </c>
      <c r="E113" s="178" t="s">
        <v>5115</v>
      </c>
      <c r="F113" s="179" t="s">
        <v>5116</v>
      </c>
      <c r="G113" s="180" t="s">
        <v>318</v>
      </c>
      <c r="H113" s="181">
        <v>3</v>
      </c>
      <c r="I113" s="182"/>
      <c r="J113" s="183">
        <f t="shared" si="10"/>
        <v>0</v>
      </c>
      <c r="K113" s="415" t="s">
        <v>5584</v>
      </c>
      <c r="L113" s="42"/>
      <c r="M113" s="184" t="s">
        <v>5</v>
      </c>
      <c r="N113" s="185" t="s">
        <v>45</v>
      </c>
      <c r="O113" s="43"/>
      <c r="P113" s="186">
        <f t="shared" si="11"/>
        <v>0</v>
      </c>
      <c r="Q113" s="186">
        <v>0</v>
      </c>
      <c r="R113" s="186">
        <f t="shared" si="12"/>
        <v>0</v>
      </c>
      <c r="S113" s="186">
        <v>0</v>
      </c>
      <c r="T113" s="187">
        <f t="shared" si="13"/>
        <v>0</v>
      </c>
      <c r="AR113" s="25" t="s">
        <v>291</v>
      </c>
      <c r="AT113" s="25" t="s">
        <v>287</v>
      </c>
      <c r="AU113" s="25" t="s">
        <v>84</v>
      </c>
      <c r="AY113" s="25" t="s">
        <v>285</v>
      </c>
      <c r="BE113" s="188">
        <f t="shared" si="14"/>
        <v>0</v>
      </c>
      <c r="BF113" s="188">
        <f t="shared" si="15"/>
        <v>0</v>
      </c>
      <c r="BG113" s="188">
        <f t="shared" si="16"/>
        <v>0</v>
      </c>
      <c r="BH113" s="188">
        <f t="shared" si="17"/>
        <v>0</v>
      </c>
      <c r="BI113" s="188">
        <f t="shared" si="18"/>
        <v>0</v>
      </c>
      <c r="BJ113" s="25" t="s">
        <v>82</v>
      </c>
      <c r="BK113" s="188">
        <f t="shared" si="19"/>
        <v>0</v>
      </c>
      <c r="BL113" s="25" t="s">
        <v>291</v>
      </c>
      <c r="BM113" s="25" t="s">
        <v>5117</v>
      </c>
    </row>
    <row r="114" spans="2:65" s="1" customFormat="1">
      <c r="B114" s="176"/>
      <c r="C114" s="177" t="s">
        <v>376</v>
      </c>
      <c r="D114" s="177" t="s">
        <v>287</v>
      </c>
      <c r="E114" s="178" t="s">
        <v>5118</v>
      </c>
      <c r="F114" s="179" t="s">
        <v>5119</v>
      </c>
      <c r="G114" s="180" t="s">
        <v>1061</v>
      </c>
      <c r="H114" s="181">
        <v>1</v>
      </c>
      <c r="I114" s="182"/>
      <c r="J114" s="183">
        <f t="shared" si="10"/>
        <v>0</v>
      </c>
      <c r="K114" s="415" t="s">
        <v>5584</v>
      </c>
      <c r="L114" s="42"/>
      <c r="M114" s="184" t="s">
        <v>5</v>
      </c>
      <c r="N114" s="185" t="s">
        <v>45</v>
      </c>
      <c r="O114" s="43"/>
      <c r="P114" s="186">
        <f t="shared" si="11"/>
        <v>0</v>
      </c>
      <c r="Q114" s="186">
        <v>0</v>
      </c>
      <c r="R114" s="186">
        <f t="shared" si="12"/>
        <v>0</v>
      </c>
      <c r="S114" s="186">
        <v>0</v>
      </c>
      <c r="T114" s="187">
        <f t="shared" si="13"/>
        <v>0</v>
      </c>
      <c r="AR114" s="25" t="s">
        <v>291</v>
      </c>
      <c r="AT114" s="25" t="s">
        <v>287</v>
      </c>
      <c r="AU114" s="25" t="s">
        <v>84</v>
      </c>
      <c r="AY114" s="25" t="s">
        <v>285</v>
      </c>
      <c r="BE114" s="188">
        <f t="shared" si="14"/>
        <v>0</v>
      </c>
      <c r="BF114" s="188">
        <f t="shared" si="15"/>
        <v>0</v>
      </c>
      <c r="BG114" s="188">
        <f t="shared" si="16"/>
        <v>0</v>
      </c>
      <c r="BH114" s="188">
        <f t="shared" si="17"/>
        <v>0</v>
      </c>
      <c r="BI114" s="188">
        <f t="shared" si="18"/>
        <v>0</v>
      </c>
      <c r="BJ114" s="25" t="s">
        <v>82</v>
      </c>
      <c r="BK114" s="188">
        <f t="shared" si="19"/>
        <v>0</v>
      </c>
      <c r="BL114" s="25" t="s">
        <v>291</v>
      </c>
      <c r="BM114" s="25" t="s">
        <v>5120</v>
      </c>
    </row>
    <row r="115" spans="2:65" s="10" customFormat="1" ht="14.4">
      <c r="B115" s="162"/>
      <c r="D115" s="173" t="s">
        <v>73</v>
      </c>
      <c r="E115" s="174" t="s">
        <v>314</v>
      </c>
      <c r="F115" s="174" t="s">
        <v>4980</v>
      </c>
      <c r="I115" s="165"/>
      <c r="J115" s="175">
        <f>BK115</f>
        <v>0</v>
      </c>
      <c r="K115" s="401"/>
      <c r="L115" s="162"/>
      <c r="M115" s="167"/>
      <c r="N115" s="168"/>
      <c r="O115" s="168"/>
      <c r="P115" s="169">
        <f>SUM(P116:P120)</f>
        <v>0</v>
      </c>
      <c r="Q115" s="168"/>
      <c r="R115" s="169">
        <f>SUM(R116:R120)</f>
        <v>0</v>
      </c>
      <c r="S115" s="168"/>
      <c r="T115" s="170">
        <f>SUM(T116:T120)</f>
        <v>0</v>
      </c>
      <c r="AR115" s="163" t="s">
        <v>82</v>
      </c>
      <c r="AT115" s="171" t="s">
        <v>73</v>
      </c>
      <c r="AU115" s="171" t="s">
        <v>82</v>
      </c>
      <c r="AY115" s="163" t="s">
        <v>285</v>
      </c>
      <c r="BK115" s="172">
        <f>SUM(BK116:BK120)</f>
        <v>0</v>
      </c>
    </row>
    <row r="116" spans="2:65" s="1" customFormat="1" ht="24">
      <c r="B116" s="176"/>
      <c r="C116" s="230" t="s">
        <v>477</v>
      </c>
      <c r="D116" s="230" t="s">
        <v>757</v>
      </c>
      <c r="E116" s="231" t="s">
        <v>5121</v>
      </c>
      <c r="F116" s="232" t="s">
        <v>5122</v>
      </c>
      <c r="G116" s="233" t="s">
        <v>318</v>
      </c>
      <c r="H116" s="234">
        <v>10</v>
      </c>
      <c r="I116" s="235"/>
      <c r="J116" s="236">
        <f>ROUND(I116*H116,2)</f>
        <v>0</v>
      </c>
      <c r="K116" s="418" t="s">
        <v>5585</v>
      </c>
      <c r="L116" s="237"/>
      <c r="M116" s="238" t="s">
        <v>5</v>
      </c>
      <c r="N116" s="239" t="s">
        <v>45</v>
      </c>
      <c r="O116" s="43"/>
      <c r="P116" s="186">
        <f>O116*H116</f>
        <v>0</v>
      </c>
      <c r="Q116" s="186">
        <v>0</v>
      </c>
      <c r="R116" s="186">
        <f>Q116*H116</f>
        <v>0</v>
      </c>
      <c r="S116" s="186">
        <v>0</v>
      </c>
      <c r="T116" s="187">
        <f>S116*H116</f>
        <v>0</v>
      </c>
      <c r="AR116" s="25" t="s">
        <v>314</v>
      </c>
      <c r="AT116" s="25" t="s">
        <v>757</v>
      </c>
      <c r="AU116" s="25" t="s">
        <v>84</v>
      </c>
      <c r="AY116" s="25" t="s">
        <v>285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5" t="s">
        <v>82</v>
      </c>
      <c r="BK116" s="188">
        <f>ROUND(I116*H116,2)</f>
        <v>0</v>
      </c>
      <c r="BL116" s="25" t="s">
        <v>291</v>
      </c>
      <c r="BM116" s="25" t="s">
        <v>5123</v>
      </c>
    </row>
    <row r="117" spans="2:65" s="1" customFormat="1" ht="24">
      <c r="B117" s="176"/>
      <c r="C117" s="230" t="s">
        <v>381</v>
      </c>
      <c r="D117" s="230" t="s">
        <v>757</v>
      </c>
      <c r="E117" s="231" t="s">
        <v>5124</v>
      </c>
      <c r="F117" s="232" t="s">
        <v>5125</v>
      </c>
      <c r="G117" s="233" t="s">
        <v>318</v>
      </c>
      <c r="H117" s="234">
        <v>4</v>
      </c>
      <c r="I117" s="235"/>
      <c r="J117" s="236">
        <f>ROUND(I117*H117,2)</f>
        <v>0</v>
      </c>
      <c r="K117" s="418" t="s">
        <v>5585</v>
      </c>
      <c r="L117" s="237"/>
      <c r="M117" s="238" t="s">
        <v>5</v>
      </c>
      <c r="N117" s="239" t="s">
        <v>45</v>
      </c>
      <c r="O117" s="43"/>
      <c r="P117" s="186">
        <f>O117*H117</f>
        <v>0</v>
      </c>
      <c r="Q117" s="186">
        <v>0</v>
      </c>
      <c r="R117" s="186">
        <f>Q117*H117</f>
        <v>0</v>
      </c>
      <c r="S117" s="186">
        <v>0</v>
      </c>
      <c r="T117" s="187">
        <f>S117*H117</f>
        <v>0</v>
      </c>
      <c r="AR117" s="25" t="s">
        <v>314</v>
      </c>
      <c r="AT117" s="25" t="s">
        <v>757</v>
      </c>
      <c r="AU117" s="25" t="s">
        <v>84</v>
      </c>
      <c r="AY117" s="25" t="s">
        <v>285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5" t="s">
        <v>82</v>
      </c>
      <c r="BK117" s="188">
        <f>ROUND(I117*H117,2)</f>
        <v>0</v>
      </c>
      <c r="BL117" s="25" t="s">
        <v>291</v>
      </c>
      <c r="BM117" s="25" t="s">
        <v>5126</v>
      </c>
    </row>
    <row r="118" spans="2:65" s="1" customFormat="1" ht="24">
      <c r="B118" s="176"/>
      <c r="C118" s="177" t="s">
        <v>484</v>
      </c>
      <c r="D118" s="177" t="s">
        <v>287</v>
      </c>
      <c r="E118" s="178" t="s">
        <v>4883</v>
      </c>
      <c r="F118" s="179" t="s">
        <v>5127</v>
      </c>
      <c r="G118" s="180" t="s">
        <v>318</v>
      </c>
      <c r="H118" s="181">
        <v>10</v>
      </c>
      <c r="I118" s="182"/>
      <c r="J118" s="183">
        <f>ROUND(I118*H118,2)</f>
        <v>0</v>
      </c>
      <c r="K118" s="397" t="s">
        <v>5585</v>
      </c>
      <c r="L118" s="42"/>
      <c r="M118" s="184" t="s">
        <v>5</v>
      </c>
      <c r="N118" s="185" t="s">
        <v>45</v>
      </c>
      <c r="O118" s="43"/>
      <c r="P118" s="186">
        <f>O118*H118</f>
        <v>0</v>
      </c>
      <c r="Q118" s="186">
        <v>0</v>
      </c>
      <c r="R118" s="186">
        <f>Q118*H118</f>
        <v>0</v>
      </c>
      <c r="S118" s="186">
        <v>0</v>
      </c>
      <c r="T118" s="187">
        <f>S118*H118</f>
        <v>0</v>
      </c>
      <c r="AR118" s="25" t="s">
        <v>291</v>
      </c>
      <c r="AT118" s="25" t="s">
        <v>287</v>
      </c>
      <c r="AU118" s="25" t="s">
        <v>84</v>
      </c>
      <c r="AY118" s="25" t="s">
        <v>285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5" t="s">
        <v>82</v>
      </c>
      <c r="BK118" s="188">
        <f>ROUND(I118*H118,2)</f>
        <v>0</v>
      </c>
      <c r="BL118" s="25" t="s">
        <v>291</v>
      </c>
      <c r="BM118" s="25" t="s">
        <v>5128</v>
      </c>
    </row>
    <row r="119" spans="2:65" s="1" customFormat="1" ht="24">
      <c r="B119" s="176"/>
      <c r="C119" s="177" t="s">
        <v>153</v>
      </c>
      <c r="D119" s="177" t="s">
        <v>287</v>
      </c>
      <c r="E119" s="178" t="s">
        <v>5129</v>
      </c>
      <c r="F119" s="179" t="s">
        <v>5130</v>
      </c>
      <c r="G119" s="180" t="s">
        <v>318</v>
      </c>
      <c r="H119" s="181">
        <v>10</v>
      </c>
      <c r="I119" s="182"/>
      <c r="J119" s="183">
        <f>ROUND(I119*H119,2)</f>
        <v>0</v>
      </c>
      <c r="K119" s="397" t="s">
        <v>5585</v>
      </c>
      <c r="L119" s="42"/>
      <c r="M119" s="184" t="s">
        <v>5</v>
      </c>
      <c r="N119" s="185" t="s">
        <v>45</v>
      </c>
      <c r="O119" s="43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AR119" s="25" t="s">
        <v>291</v>
      </c>
      <c r="AT119" s="25" t="s">
        <v>287</v>
      </c>
      <c r="AU119" s="25" t="s">
        <v>84</v>
      </c>
      <c r="AY119" s="25" t="s">
        <v>285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5" t="s">
        <v>82</v>
      </c>
      <c r="BK119" s="188">
        <f>ROUND(I119*H119,2)</f>
        <v>0</v>
      </c>
      <c r="BL119" s="25" t="s">
        <v>291</v>
      </c>
      <c r="BM119" s="25" t="s">
        <v>5131</v>
      </c>
    </row>
    <row r="120" spans="2:65" s="1" customFormat="1" ht="24">
      <c r="B120" s="176"/>
      <c r="C120" s="177" t="s">
        <v>491</v>
      </c>
      <c r="D120" s="177" t="s">
        <v>287</v>
      </c>
      <c r="E120" s="178" t="s">
        <v>5132</v>
      </c>
      <c r="F120" s="179" t="s">
        <v>5133</v>
      </c>
      <c r="G120" s="180" t="s">
        <v>318</v>
      </c>
      <c r="H120" s="181">
        <v>10</v>
      </c>
      <c r="I120" s="182"/>
      <c r="J120" s="183">
        <f>ROUND(I120*H120,2)</f>
        <v>0</v>
      </c>
      <c r="K120" s="397" t="s">
        <v>5585</v>
      </c>
      <c r="L120" s="42"/>
      <c r="M120" s="184" t="s">
        <v>5</v>
      </c>
      <c r="N120" s="185" t="s">
        <v>45</v>
      </c>
      <c r="O120" s="43"/>
      <c r="P120" s="186">
        <f>O120*H120</f>
        <v>0</v>
      </c>
      <c r="Q120" s="186">
        <v>0</v>
      </c>
      <c r="R120" s="186">
        <f>Q120*H120</f>
        <v>0</v>
      </c>
      <c r="S120" s="186">
        <v>0</v>
      </c>
      <c r="T120" s="187">
        <f>S120*H120</f>
        <v>0</v>
      </c>
      <c r="AR120" s="25" t="s">
        <v>291</v>
      </c>
      <c r="AT120" s="25" t="s">
        <v>287</v>
      </c>
      <c r="AU120" s="25" t="s">
        <v>84</v>
      </c>
      <c r="AY120" s="25" t="s">
        <v>285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5" t="s">
        <v>82</v>
      </c>
      <c r="BK120" s="188">
        <f>ROUND(I120*H120,2)</f>
        <v>0</v>
      </c>
      <c r="BL120" s="25" t="s">
        <v>291</v>
      </c>
      <c r="BM120" s="25" t="s">
        <v>5134</v>
      </c>
    </row>
    <row r="121" spans="2:65" s="10" customFormat="1" ht="14.4">
      <c r="B121" s="162"/>
      <c r="D121" s="173" t="s">
        <v>73</v>
      </c>
      <c r="E121" s="174" t="s">
        <v>4503</v>
      </c>
      <c r="F121" s="174" t="s">
        <v>4903</v>
      </c>
      <c r="I121" s="165"/>
      <c r="J121" s="175">
        <f>BK121</f>
        <v>0</v>
      </c>
      <c r="K121" s="401"/>
      <c r="L121" s="162"/>
      <c r="M121" s="167"/>
      <c r="N121" s="168"/>
      <c r="O121" s="168"/>
      <c r="P121" s="169">
        <f>P122</f>
        <v>0</v>
      </c>
      <c r="Q121" s="168"/>
      <c r="R121" s="169">
        <f>R122</f>
        <v>0</v>
      </c>
      <c r="S121" s="168"/>
      <c r="T121" s="170">
        <f>T122</f>
        <v>0</v>
      </c>
      <c r="AR121" s="163" t="s">
        <v>82</v>
      </c>
      <c r="AT121" s="171" t="s">
        <v>73</v>
      </c>
      <c r="AU121" s="171" t="s">
        <v>82</v>
      </c>
      <c r="AY121" s="163" t="s">
        <v>285</v>
      </c>
      <c r="BK121" s="172">
        <f>BK122</f>
        <v>0</v>
      </c>
    </row>
    <row r="122" spans="2:65" s="1" customFormat="1">
      <c r="B122" s="176"/>
      <c r="C122" s="177" t="s">
        <v>401</v>
      </c>
      <c r="D122" s="177" t="s">
        <v>287</v>
      </c>
      <c r="E122" s="178" t="s">
        <v>4904</v>
      </c>
      <c r="F122" s="179" t="s">
        <v>4905</v>
      </c>
      <c r="G122" s="180" t="s">
        <v>1222</v>
      </c>
      <c r="H122" s="181">
        <v>24</v>
      </c>
      <c r="I122" s="182"/>
      <c r="J122" s="183">
        <f>ROUND(I122*H122,2)</f>
        <v>0</v>
      </c>
      <c r="K122" s="415" t="s">
        <v>5584</v>
      </c>
      <c r="L122" s="42"/>
      <c r="M122" s="184" t="s">
        <v>5</v>
      </c>
      <c r="N122" s="257" t="s">
        <v>45</v>
      </c>
      <c r="O122" s="258"/>
      <c r="P122" s="259">
        <f>O122*H122</f>
        <v>0</v>
      </c>
      <c r="Q122" s="259">
        <v>0</v>
      </c>
      <c r="R122" s="259">
        <f>Q122*H122</f>
        <v>0</v>
      </c>
      <c r="S122" s="259">
        <v>0</v>
      </c>
      <c r="T122" s="260">
        <f>S122*H122</f>
        <v>0</v>
      </c>
      <c r="AR122" s="25" t="s">
        <v>291</v>
      </c>
      <c r="AT122" s="25" t="s">
        <v>287</v>
      </c>
      <c r="AU122" s="25" t="s">
        <v>84</v>
      </c>
      <c r="AY122" s="25" t="s">
        <v>285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5" t="s">
        <v>82</v>
      </c>
      <c r="BK122" s="188">
        <f>ROUND(I122*H122,2)</f>
        <v>0</v>
      </c>
      <c r="BL122" s="25" t="s">
        <v>291</v>
      </c>
      <c r="BM122" s="25" t="s">
        <v>5135</v>
      </c>
    </row>
    <row r="123" spans="2:65" s="1" customFormat="1" ht="6.9" customHeight="1">
      <c r="B123" s="57"/>
      <c r="C123" s="58"/>
      <c r="D123" s="58"/>
      <c r="E123" s="58"/>
      <c r="F123" s="58"/>
      <c r="G123" s="58"/>
      <c r="H123" s="58"/>
      <c r="I123" s="129"/>
      <c r="J123" s="58"/>
      <c r="K123" s="58"/>
      <c r="L123" s="42"/>
    </row>
  </sheetData>
  <autoFilter ref="C82:K12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9"/>
  <sheetViews>
    <sheetView showGridLines="0" workbookViewId="0">
      <pane ySplit="1" topLeftCell="A99" activePane="bottomLeft" state="frozen"/>
      <selection pane="bottomLeft" activeCell="K86" sqref="K86:K118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0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1"/>
      <c r="C1" s="101"/>
      <c r="D1" s="102" t="s">
        <v>1</v>
      </c>
      <c r="E1" s="101"/>
      <c r="F1" s="103" t="s">
        <v>122</v>
      </c>
      <c r="G1" s="384" t="s">
        <v>123</v>
      </c>
      <c r="H1" s="384"/>
      <c r="I1" s="104"/>
      <c r="J1" s="103" t="s">
        <v>124</v>
      </c>
      <c r="K1" s="102" t="s">
        <v>125</v>
      </c>
      <c r="L1" s="103" t="s">
        <v>126</v>
      </c>
      <c r="M1" s="103"/>
      <c r="N1" s="103"/>
      <c r="O1" s="103"/>
      <c r="P1" s="103"/>
      <c r="Q1" s="103"/>
      <c r="R1" s="103"/>
      <c r="S1" s="103"/>
      <c r="T1" s="10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44" t="s">
        <v>8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5" t="s">
        <v>112</v>
      </c>
    </row>
    <row r="3" spans="1:70" ht="6.9" customHeight="1">
      <c r="B3" s="26"/>
      <c r="C3" s="27"/>
      <c r="D3" s="27"/>
      <c r="E3" s="27"/>
      <c r="F3" s="27"/>
      <c r="G3" s="27"/>
      <c r="H3" s="27"/>
      <c r="I3" s="106"/>
      <c r="J3" s="27"/>
      <c r="K3" s="28"/>
      <c r="AT3" s="25" t="s">
        <v>84</v>
      </c>
    </row>
    <row r="4" spans="1:70" ht="36.9" customHeight="1">
      <c r="B4" s="29"/>
      <c r="C4" s="30"/>
      <c r="D4" s="31" t="s">
        <v>131</v>
      </c>
      <c r="E4" s="30"/>
      <c r="F4" s="30"/>
      <c r="G4" s="30"/>
      <c r="H4" s="30"/>
      <c r="I4" s="107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07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07"/>
      <c r="J6" s="30"/>
      <c r="K6" s="32"/>
    </row>
    <row r="7" spans="1:70" ht="20.399999999999999" customHeight="1">
      <c r="B7" s="29"/>
      <c r="C7" s="30"/>
      <c r="D7" s="30"/>
      <c r="E7" s="385" t="str">
        <f>'Rekapitulace stavby'!K6</f>
        <v xml:space="preserve"> Památník J.A. Komenského ve Fulneku- živé muzeum II - ZD</v>
      </c>
      <c r="F7" s="386"/>
      <c r="G7" s="386"/>
      <c r="H7" s="386"/>
      <c r="I7" s="107"/>
      <c r="J7" s="30"/>
      <c r="K7" s="32"/>
    </row>
    <row r="8" spans="1:70" s="1" customFormat="1" ht="13.2">
      <c r="B8" s="42"/>
      <c r="C8" s="43"/>
      <c r="D8" s="38" t="s">
        <v>140</v>
      </c>
      <c r="E8" s="43"/>
      <c r="F8" s="43"/>
      <c r="G8" s="43"/>
      <c r="H8" s="43"/>
      <c r="I8" s="108"/>
      <c r="J8" s="43"/>
      <c r="K8" s="46"/>
    </row>
    <row r="9" spans="1:70" s="1" customFormat="1" ht="36.9" customHeight="1">
      <c r="B9" s="42"/>
      <c r="C9" s="43"/>
      <c r="D9" s="43"/>
      <c r="E9" s="387" t="s">
        <v>5136</v>
      </c>
      <c r="F9" s="388"/>
      <c r="G9" s="388"/>
      <c r="H9" s="388"/>
      <c r="I9" s="10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08"/>
      <c r="J10" s="43"/>
      <c r="K10" s="46"/>
    </row>
    <row r="11" spans="1:70" s="1" customFormat="1" ht="14.4" customHeight="1">
      <c r="B11" s="42"/>
      <c r="C11" s="43"/>
      <c r="D11" s="38" t="s">
        <v>21</v>
      </c>
      <c r="E11" s="43"/>
      <c r="F11" s="36" t="s">
        <v>113</v>
      </c>
      <c r="G11" s="43"/>
      <c r="H11" s="43"/>
      <c r="I11" s="109" t="s">
        <v>23</v>
      </c>
      <c r="J11" s="36" t="s">
        <v>5</v>
      </c>
      <c r="K11" s="46"/>
    </row>
    <row r="12" spans="1:70" s="1" customFormat="1" ht="14.4" customHeight="1">
      <c r="B12" s="42"/>
      <c r="C12" s="43"/>
      <c r="D12" s="38" t="s">
        <v>24</v>
      </c>
      <c r="E12" s="43"/>
      <c r="F12" s="36" t="s">
        <v>150</v>
      </c>
      <c r="G12" s="43"/>
      <c r="H12" s="43"/>
      <c r="I12" s="109" t="s">
        <v>26</v>
      </c>
      <c r="J12" s="110" t="str">
        <f>'Rekapitulace stavby'!AN8</f>
        <v>5. 4. 2018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08"/>
      <c r="J13" s="43"/>
      <c r="K13" s="46"/>
    </row>
    <row r="14" spans="1:70" s="1" customFormat="1" ht="14.4" customHeight="1">
      <c r="B14" s="42"/>
      <c r="C14" s="43"/>
      <c r="D14" s="38" t="s">
        <v>28</v>
      </c>
      <c r="E14" s="43"/>
      <c r="F14" s="43"/>
      <c r="G14" s="43"/>
      <c r="H14" s="43"/>
      <c r="I14" s="109" t="s">
        <v>29</v>
      </c>
      <c r="J14" s="36" t="s">
        <v>5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09" t="s">
        <v>31</v>
      </c>
      <c r="J15" s="36" t="s">
        <v>5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08"/>
      <c r="J16" s="43"/>
      <c r="K16" s="46"/>
    </row>
    <row r="17" spans="2:11" s="1" customFormat="1" ht="14.4" customHeight="1">
      <c r="B17" s="42"/>
      <c r="C17" s="43"/>
      <c r="D17" s="38" t="s">
        <v>32</v>
      </c>
      <c r="E17" s="43"/>
      <c r="F17" s="43"/>
      <c r="G17" s="43"/>
      <c r="H17" s="43"/>
      <c r="I17" s="10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0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08"/>
      <c r="J19" s="43"/>
      <c r="K19" s="46"/>
    </row>
    <row r="20" spans="2:11" s="1" customFormat="1" ht="14.4" customHeight="1">
      <c r="B20" s="42"/>
      <c r="C20" s="43"/>
      <c r="D20" s="38" t="s">
        <v>34</v>
      </c>
      <c r="E20" s="43"/>
      <c r="F20" s="43"/>
      <c r="G20" s="43"/>
      <c r="H20" s="43"/>
      <c r="I20" s="109" t="s">
        <v>29</v>
      </c>
      <c r="J20" s="36" t="s">
        <v>5137</v>
      </c>
      <c r="K20" s="46"/>
    </row>
    <row r="21" spans="2:11" s="1" customFormat="1" ht="18" customHeight="1">
      <c r="B21" s="42"/>
      <c r="C21" s="43"/>
      <c r="D21" s="43"/>
      <c r="E21" s="36" t="s">
        <v>5138</v>
      </c>
      <c r="F21" s="43"/>
      <c r="G21" s="43"/>
      <c r="H21" s="43"/>
      <c r="I21" s="109" t="s">
        <v>31</v>
      </c>
      <c r="J21" s="36" t="s">
        <v>5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08"/>
      <c r="J22" s="43"/>
      <c r="K22" s="46"/>
    </row>
    <row r="23" spans="2:11" s="1" customFormat="1" ht="14.4" customHeight="1">
      <c r="B23" s="42"/>
      <c r="C23" s="43"/>
      <c r="D23" s="38" t="s">
        <v>38</v>
      </c>
      <c r="E23" s="43"/>
      <c r="F23" s="43"/>
      <c r="G23" s="43"/>
      <c r="H23" s="43"/>
      <c r="I23" s="108"/>
      <c r="J23" s="43"/>
      <c r="K23" s="46"/>
    </row>
    <row r="24" spans="2:11" s="6" customFormat="1" ht="20.399999999999999" customHeight="1">
      <c r="B24" s="111"/>
      <c r="C24" s="112"/>
      <c r="D24" s="112"/>
      <c r="E24" s="377" t="s">
        <v>5139</v>
      </c>
      <c r="F24" s="377"/>
      <c r="G24" s="377"/>
      <c r="H24" s="377"/>
      <c r="I24" s="113"/>
      <c r="J24" s="112"/>
      <c r="K24" s="114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08"/>
      <c r="J25" s="43"/>
      <c r="K25" s="46"/>
    </row>
    <row r="26" spans="2:11" s="1" customFormat="1" ht="6.9" customHeight="1">
      <c r="B26" s="42"/>
      <c r="C26" s="43"/>
      <c r="D26" s="69"/>
      <c r="E26" s="69"/>
      <c r="F26" s="69"/>
      <c r="G26" s="69"/>
      <c r="H26" s="69"/>
      <c r="I26" s="115"/>
      <c r="J26" s="69"/>
      <c r="K26" s="116"/>
    </row>
    <row r="27" spans="2:11" s="1" customFormat="1" ht="25.35" customHeight="1">
      <c r="B27" s="42"/>
      <c r="C27" s="43"/>
      <c r="D27" s="117" t="s">
        <v>40</v>
      </c>
      <c r="E27" s="43"/>
      <c r="F27" s="43"/>
      <c r="G27" s="43"/>
      <c r="H27" s="43"/>
      <c r="I27" s="108"/>
      <c r="J27" s="118">
        <f>ROUND(J82,2)</f>
        <v>0</v>
      </c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15"/>
      <c r="J28" s="69"/>
      <c r="K28" s="116"/>
    </row>
    <row r="29" spans="2:11" s="1" customFormat="1" ht="14.4" customHeight="1">
      <c r="B29" s="42"/>
      <c r="C29" s="43"/>
      <c r="D29" s="43"/>
      <c r="E29" s="43"/>
      <c r="F29" s="47" t="s">
        <v>42</v>
      </c>
      <c r="G29" s="43"/>
      <c r="H29" s="43"/>
      <c r="I29" s="119" t="s">
        <v>41</v>
      </c>
      <c r="J29" s="47" t="s">
        <v>43</v>
      </c>
      <c r="K29" s="46"/>
    </row>
    <row r="30" spans="2:11" s="1" customFormat="1" ht="14.4" customHeight="1">
      <c r="B30" s="42"/>
      <c r="C30" s="43"/>
      <c r="D30" s="50" t="s">
        <v>44</v>
      </c>
      <c r="E30" s="50" t="s">
        <v>45</v>
      </c>
      <c r="F30" s="120">
        <f>ROUND(SUM(BE82:BE118), 2)</f>
        <v>0</v>
      </c>
      <c r="G30" s="43"/>
      <c r="H30" s="43"/>
      <c r="I30" s="121">
        <v>0.21</v>
      </c>
      <c r="J30" s="120">
        <f>ROUND(ROUND((SUM(BE82:BE118)),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46</v>
      </c>
      <c r="F31" s="120">
        <f>ROUND(SUM(BF82:BF118), 2)</f>
        <v>0</v>
      </c>
      <c r="G31" s="43"/>
      <c r="H31" s="43"/>
      <c r="I31" s="121">
        <v>0.15</v>
      </c>
      <c r="J31" s="120">
        <f>ROUND(ROUND((SUM(BF82:BF118)),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47</v>
      </c>
      <c r="F32" s="120">
        <f>ROUND(SUM(BG82:BG118), 2)</f>
        <v>0</v>
      </c>
      <c r="G32" s="43"/>
      <c r="H32" s="43"/>
      <c r="I32" s="121">
        <v>0.21</v>
      </c>
      <c r="J32" s="120">
        <v>0</v>
      </c>
      <c r="K32" s="46"/>
    </row>
    <row r="33" spans="2:11" s="1" customFormat="1" ht="14.4" hidden="1" customHeight="1">
      <c r="B33" s="42"/>
      <c r="C33" s="43"/>
      <c r="D33" s="43"/>
      <c r="E33" s="50" t="s">
        <v>48</v>
      </c>
      <c r="F33" s="120">
        <f>ROUND(SUM(BH82:BH118), 2)</f>
        <v>0</v>
      </c>
      <c r="G33" s="43"/>
      <c r="H33" s="43"/>
      <c r="I33" s="121">
        <v>0.15</v>
      </c>
      <c r="J33" s="120"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20">
        <f>ROUND(SUM(BI82:BI118), 2)</f>
        <v>0</v>
      </c>
      <c r="G34" s="43"/>
      <c r="H34" s="43"/>
      <c r="I34" s="121">
        <v>0</v>
      </c>
      <c r="J34" s="120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08"/>
      <c r="J35" s="43"/>
      <c r="K35" s="46"/>
    </row>
    <row r="36" spans="2:11" s="1" customFormat="1" ht="25.35" customHeight="1">
      <c r="B36" s="42"/>
      <c r="C36" s="122"/>
      <c r="D36" s="123" t="s">
        <v>50</v>
      </c>
      <c r="E36" s="72"/>
      <c r="F36" s="72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29"/>
      <c r="J37" s="58"/>
      <c r="K37" s="59"/>
    </row>
    <row r="41" spans="2:11" s="1" customFormat="1" ht="6.9" customHeight="1">
      <c r="B41" s="60"/>
      <c r="C41" s="61"/>
      <c r="D41" s="61"/>
      <c r="E41" s="61"/>
      <c r="F41" s="61"/>
      <c r="G41" s="61"/>
      <c r="H41" s="61"/>
      <c r="I41" s="130"/>
      <c r="J41" s="61"/>
      <c r="K41" s="131"/>
    </row>
    <row r="42" spans="2:11" s="1" customFormat="1" ht="36.9" customHeight="1">
      <c r="B42" s="42"/>
      <c r="C42" s="31" t="s">
        <v>157</v>
      </c>
      <c r="D42" s="43"/>
      <c r="E42" s="43"/>
      <c r="F42" s="43"/>
      <c r="G42" s="43"/>
      <c r="H42" s="43"/>
      <c r="I42" s="108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08"/>
      <c r="J43" s="43"/>
      <c r="K43" s="46"/>
    </row>
    <row r="44" spans="2:11" s="1" customFormat="1" ht="14.4" customHeight="1">
      <c r="B44" s="42"/>
      <c r="C44" s="38" t="s">
        <v>19</v>
      </c>
      <c r="D44" s="43"/>
      <c r="E44" s="43"/>
      <c r="F44" s="43"/>
      <c r="G44" s="43"/>
      <c r="H44" s="43"/>
      <c r="I44" s="108"/>
      <c r="J44" s="43"/>
      <c r="K44" s="46"/>
    </row>
    <row r="45" spans="2:11" s="1" customFormat="1" ht="20.399999999999999" customHeight="1">
      <c r="B45" s="42"/>
      <c r="C45" s="43"/>
      <c r="D45" s="43"/>
      <c r="E45" s="385" t="str">
        <f>E7</f>
        <v xml:space="preserve"> Památník J.A. Komenského ve Fulneku- živé muzeum II - ZD</v>
      </c>
      <c r="F45" s="386"/>
      <c r="G45" s="386"/>
      <c r="H45" s="386"/>
      <c r="I45" s="108"/>
      <c r="J45" s="43"/>
      <c r="K45" s="46"/>
    </row>
    <row r="46" spans="2:11" s="1" customFormat="1" ht="14.4" customHeight="1">
      <c r="B46" s="42"/>
      <c r="C46" s="38" t="s">
        <v>140</v>
      </c>
      <c r="D46" s="43"/>
      <c r="E46" s="43"/>
      <c r="F46" s="43"/>
      <c r="G46" s="43"/>
      <c r="H46" s="43"/>
      <c r="I46" s="108"/>
      <c r="J46" s="43"/>
      <c r="K46" s="46"/>
    </row>
    <row r="47" spans="2:11" s="1" customFormat="1" ht="22.2" customHeight="1">
      <c r="B47" s="42"/>
      <c r="C47" s="43"/>
      <c r="D47" s="43"/>
      <c r="E47" s="387" t="str">
        <f>E9</f>
        <v>074-09-II - SO 09 Přípojka NN</v>
      </c>
      <c r="F47" s="388"/>
      <c r="G47" s="388"/>
      <c r="H47" s="388"/>
      <c r="I47" s="108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0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Sborová 80, Fulnek</v>
      </c>
      <c r="G49" s="43"/>
      <c r="H49" s="43"/>
      <c r="I49" s="109" t="s">
        <v>26</v>
      </c>
      <c r="J49" s="110" t="str">
        <f>IF(J12="","",J12)</f>
        <v>5. 4. 2018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08"/>
      <c r="J50" s="43"/>
      <c r="K50" s="46"/>
    </row>
    <row r="51" spans="2:47" s="1" customFormat="1" ht="13.2">
      <c r="B51" s="42"/>
      <c r="C51" s="38" t="s">
        <v>28</v>
      </c>
      <c r="D51" s="43"/>
      <c r="E51" s="43"/>
      <c r="F51" s="36" t="str">
        <f>E15</f>
        <v>MUZEUM NOVOJIČÍNSKA, příspěvková org., N</v>
      </c>
      <c r="G51" s="43"/>
      <c r="H51" s="43"/>
      <c r="I51" s="109" t="s">
        <v>34</v>
      </c>
      <c r="J51" s="36" t="str">
        <f>E21</f>
        <v>Lubomír Prokop, Strmá 929/3, 739 32 VRATIMOV</v>
      </c>
      <c r="K51" s="46"/>
    </row>
    <row r="52" spans="2:47" s="1" customFormat="1" ht="14.4" customHeight="1">
      <c r="B52" s="42"/>
      <c r="C52" s="38" t="s">
        <v>32</v>
      </c>
      <c r="D52" s="43"/>
      <c r="E52" s="43"/>
      <c r="F52" s="36" t="str">
        <f>IF(E18="","",E18)</f>
        <v/>
      </c>
      <c r="G52" s="43"/>
      <c r="H52" s="43"/>
      <c r="I52" s="10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8"/>
      <c r="J53" s="43"/>
      <c r="K53" s="46"/>
    </row>
    <row r="54" spans="2:47" s="1" customFormat="1" ht="29.25" customHeight="1">
      <c r="B54" s="42"/>
      <c r="C54" s="132" t="s">
        <v>158</v>
      </c>
      <c r="D54" s="122"/>
      <c r="E54" s="122"/>
      <c r="F54" s="122"/>
      <c r="G54" s="122"/>
      <c r="H54" s="122"/>
      <c r="I54" s="133"/>
      <c r="J54" s="134" t="s">
        <v>159</v>
      </c>
      <c r="K54" s="135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8"/>
      <c r="J55" s="43"/>
      <c r="K55" s="46"/>
    </row>
    <row r="56" spans="2:47" s="1" customFormat="1" ht="29.25" customHeight="1">
      <c r="B56" s="42"/>
      <c r="C56" s="136" t="s">
        <v>160</v>
      </c>
      <c r="D56" s="43"/>
      <c r="E56" s="43"/>
      <c r="F56" s="43"/>
      <c r="G56" s="43"/>
      <c r="H56" s="43"/>
      <c r="I56" s="108"/>
      <c r="J56" s="118">
        <f>J82</f>
        <v>0</v>
      </c>
      <c r="K56" s="46"/>
      <c r="AU56" s="25" t="s">
        <v>161</v>
      </c>
    </row>
    <row r="57" spans="2:47" s="7" customFormat="1" ht="24.9" customHeight="1">
      <c r="B57" s="137"/>
      <c r="C57" s="138"/>
      <c r="D57" s="139" t="s">
        <v>5140</v>
      </c>
      <c r="E57" s="140"/>
      <c r="F57" s="140"/>
      <c r="G57" s="140"/>
      <c r="H57" s="140"/>
      <c r="I57" s="141"/>
      <c r="J57" s="142">
        <f>J83</f>
        <v>0</v>
      </c>
      <c r="K57" s="143"/>
    </row>
    <row r="58" spans="2:47" s="8" customFormat="1" ht="19.95" customHeight="1">
      <c r="B58" s="144"/>
      <c r="C58" s="145"/>
      <c r="D58" s="146" t="s">
        <v>5141</v>
      </c>
      <c r="E58" s="147"/>
      <c r="F58" s="147"/>
      <c r="G58" s="147"/>
      <c r="H58" s="147"/>
      <c r="I58" s="148"/>
      <c r="J58" s="149">
        <f>J84</f>
        <v>0</v>
      </c>
      <c r="K58" s="150"/>
    </row>
    <row r="59" spans="2:47" s="8" customFormat="1" ht="14.85" customHeight="1">
      <c r="B59" s="144"/>
      <c r="C59" s="145"/>
      <c r="D59" s="146" t="s">
        <v>5142</v>
      </c>
      <c r="E59" s="147"/>
      <c r="F59" s="147"/>
      <c r="G59" s="147"/>
      <c r="H59" s="147"/>
      <c r="I59" s="148"/>
      <c r="J59" s="149">
        <f>J85</f>
        <v>0</v>
      </c>
      <c r="K59" s="150"/>
    </row>
    <row r="60" spans="2:47" s="8" customFormat="1" ht="14.85" customHeight="1">
      <c r="B60" s="144"/>
      <c r="C60" s="145"/>
      <c r="D60" s="146" t="s">
        <v>5143</v>
      </c>
      <c r="E60" s="147"/>
      <c r="F60" s="147"/>
      <c r="G60" s="147"/>
      <c r="H60" s="147"/>
      <c r="I60" s="148"/>
      <c r="J60" s="149">
        <f>J97</f>
        <v>0</v>
      </c>
      <c r="K60" s="150"/>
    </row>
    <row r="61" spans="2:47" s="8" customFormat="1" ht="14.85" customHeight="1">
      <c r="B61" s="144"/>
      <c r="C61" s="145"/>
      <c r="D61" s="146" t="s">
        <v>5144</v>
      </c>
      <c r="E61" s="147"/>
      <c r="F61" s="147"/>
      <c r="G61" s="147"/>
      <c r="H61" s="147"/>
      <c r="I61" s="148"/>
      <c r="J61" s="149">
        <f>J104</f>
        <v>0</v>
      </c>
      <c r="K61" s="150"/>
    </row>
    <row r="62" spans="2:47" s="8" customFormat="1" ht="14.85" customHeight="1">
      <c r="B62" s="144"/>
      <c r="C62" s="145"/>
      <c r="D62" s="146" t="s">
        <v>5145</v>
      </c>
      <c r="E62" s="147"/>
      <c r="F62" s="147"/>
      <c r="G62" s="147"/>
      <c r="H62" s="147"/>
      <c r="I62" s="148"/>
      <c r="J62" s="149">
        <f>J116</f>
        <v>0</v>
      </c>
      <c r="K62" s="150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08"/>
      <c r="J63" s="43"/>
      <c r="K63" s="46"/>
    </row>
    <row r="64" spans="2:47" s="1" customFormat="1" ht="6.9" customHeight="1">
      <c r="B64" s="57"/>
      <c r="C64" s="58"/>
      <c r="D64" s="58"/>
      <c r="E64" s="58"/>
      <c r="F64" s="58"/>
      <c r="G64" s="58"/>
      <c r="H64" s="58"/>
      <c r="I64" s="129"/>
      <c r="J64" s="58"/>
      <c r="K64" s="59"/>
    </row>
    <row r="68" spans="2:12" s="1" customFormat="1" ht="6.9" customHeight="1">
      <c r="B68" s="60"/>
      <c r="C68" s="61"/>
      <c r="D68" s="61"/>
      <c r="E68" s="61"/>
      <c r="F68" s="61"/>
      <c r="G68" s="61"/>
      <c r="H68" s="61"/>
      <c r="I68" s="130"/>
      <c r="J68" s="61"/>
      <c r="K68" s="61"/>
      <c r="L68" s="42"/>
    </row>
    <row r="69" spans="2:12" s="1" customFormat="1" ht="36.9" customHeight="1">
      <c r="B69" s="42"/>
      <c r="C69" s="62" t="s">
        <v>269</v>
      </c>
      <c r="L69" s="42"/>
    </row>
    <row r="70" spans="2:12" s="1" customFormat="1" ht="6.9" customHeight="1">
      <c r="B70" s="42"/>
      <c r="L70" s="42"/>
    </row>
    <row r="71" spans="2:12" s="1" customFormat="1" ht="14.4" customHeight="1">
      <c r="B71" s="42"/>
      <c r="C71" s="64" t="s">
        <v>19</v>
      </c>
      <c r="L71" s="42"/>
    </row>
    <row r="72" spans="2:12" s="1" customFormat="1" ht="20.399999999999999" customHeight="1">
      <c r="B72" s="42"/>
      <c r="E72" s="381" t="str">
        <f>E7</f>
        <v xml:space="preserve"> Památník J.A. Komenského ve Fulneku- živé muzeum II - ZD</v>
      </c>
      <c r="F72" s="382"/>
      <c r="G72" s="382"/>
      <c r="H72" s="382"/>
      <c r="L72" s="42"/>
    </row>
    <row r="73" spans="2:12" s="1" customFormat="1" ht="14.4" customHeight="1">
      <c r="B73" s="42"/>
      <c r="C73" s="64" t="s">
        <v>140</v>
      </c>
      <c r="L73" s="42"/>
    </row>
    <row r="74" spans="2:12" s="1" customFormat="1" ht="22.2" customHeight="1">
      <c r="B74" s="42"/>
      <c r="E74" s="351" t="str">
        <f>E9</f>
        <v>074-09-II - SO 09 Přípojka NN</v>
      </c>
      <c r="F74" s="383"/>
      <c r="G74" s="383"/>
      <c r="H74" s="383"/>
      <c r="L74" s="42"/>
    </row>
    <row r="75" spans="2:12" s="1" customFormat="1" ht="6.9" customHeight="1">
      <c r="B75" s="42"/>
      <c r="L75" s="42"/>
    </row>
    <row r="76" spans="2:12" s="1" customFormat="1" ht="18" customHeight="1">
      <c r="B76" s="42"/>
      <c r="C76" s="64" t="s">
        <v>24</v>
      </c>
      <c r="F76" s="151" t="str">
        <f>F12</f>
        <v>Sborová 80, Fulnek</v>
      </c>
      <c r="I76" s="152" t="s">
        <v>26</v>
      </c>
      <c r="J76" s="68" t="str">
        <f>IF(J12="","",J12)</f>
        <v>5. 4. 2018</v>
      </c>
      <c r="L76" s="42"/>
    </row>
    <row r="77" spans="2:12" s="1" customFormat="1" ht="6.9" customHeight="1">
      <c r="B77" s="42"/>
      <c r="L77" s="42"/>
    </row>
    <row r="78" spans="2:12" s="1" customFormat="1" ht="13.2">
      <c r="B78" s="42"/>
      <c r="C78" s="64" t="s">
        <v>28</v>
      </c>
      <c r="F78" s="151" t="str">
        <f>E15</f>
        <v>MUZEUM NOVOJIČÍNSKA, příspěvková org., N</v>
      </c>
      <c r="I78" s="152" t="s">
        <v>34</v>
      </c>
      <c r="J78" s="151" t="str">
        <f>E21</f>
        <v>Lubomír Prokop, Strmá 929/3, 739 32 VRATIMOV</v>
      </c>
      <c r="L78" s="42"/>
    </row>
    <row r="79" spans="2:12" s="1" customFormat="1" ht="14.4" customHeight="1">
      <c r="B79" s="42"/>
      <c r="C79" s="64" t="s">
        <v>32</v>
      </c>
      <c r="F79" s="151" t="str">
        <f>IF(E18="","",E18)</f>
        <v/>
      </c>
      <c r="L79" s="42"/>
    </row>
    <row r="80" spans="2:12" s="1" customFormat="1" ht="10.35" customHeight="1">
      <c r="B80" s="42"/>
      <c r="L80" s="42"/>
    </row>
    <row r="81" spans="2:65" s="9" customFormat="1" ht="29.25" customHeight="1">
      <c r="B81" s="153"/>
      <c r="C81" s="154" t="s">
        <v>270</v>
      </c>
      <c r="D81" s="155" t="s">
        <v>59</v>
      </c>
      <c r="E81" s="155" t="s">
        <v>55</v>
      </c>
      <c r="F81" s="155" t="s">
        <v>271</v>
      </c>
      <c r="G81" s="155" t="s">
        <v>272</v>
      </c>
      <c r="H81" s="155" t="s">
        <v>273</v>
      </c>
      <c r="I81" s="156" t="s">
        <v>274</v>
      </c>
      <c r="J81" s="155" t="s">
        <v>159</v>
      </c>
      <c r="K81" s="157" t="s">
        <v>275</v>
      </c>
      <c r="L81" s="153"/>
      <c r="M81" s="74" t="s">
        <v>276</v>
      </c>
      <c r="N81" s="75" t="s">
        <v>44</v>
      </c>
      <c r="O81" s="75" t="s">
        <v>277</v>
      </c>
      <c r="P81" s="75" t="s">
        <v>278</v>
      </c>
      <c r="Q81" s="75" t="s">
        <v>279</v>
      </c>
      <c r="R81" s="75" t="s">
        <v>280</v>
      </c>
      <c r="S81" s="75" t="s">
        <v>281</v>
      </c>
      <c r="T81" s="76" t="s">
        <v>282</v>
      </c>
    </row>
    <row r="82" spans="2:65" s="1" customFormat="1" ht="29.25" customHeight="1">
      <c r="B82" s="42"/>
      <c r="C82" s="78" t="s">
        <v>160</v>
      </c>
      <c r="J82" s="158">
        <f>BK82</f>
        <v>0</v>
      </c>
      <c r="L82" s="42"/>
      <c r="M82" s="77"/>
      <c r="N82" s="69"/>
      <c r="O82" s="69"/>
      <c r="P82" s="159">
        <f>P83</f>
        <v>0</v>
      </c>
      <c r="Q82" s="69"/>
      <c r="R82" s="159">
        <f>R83</f>
        <v>0</v>
      </c>
      <c r="S82" s="69"/>
      <c r="T82" s="160">
        <f>T83</f>
        <v>0</v>
      </c>
      <c r="AT82" s="25" t="s">
        <v>73</v>
      </c>
      <c r="AU82" s="25" t="s">
        <v>161</v>
      </c>
      <c r="BK82" s="161">
        <f>BK83</f>
        <v>0</v>
      </c>
    </row>
    <row r="83" spans="2:65" s="10" customFormat="1" ht="37.35" customHeight="1">
      <c r="B83" s="162"/>
      <c r="D83" s="163" t="s">
        <v>73</v>
      </c>
      <c r="E83" s="164" t="s">
        <v>757</v>
      </c>
      <c r="F83" s="164" t="s">
        <v>5146</v>
      </c>
      <c r="I83" s="165"/>
      <c r="J83" s="166">
        <f>BK83</f>
        <v>0</v>
      </c>
      <c r="L83" s="162"/>
      <c r="M83" s="167"/>
      <c r="N83" s="168"/>
      <c r="O83" s="168"/>
      <c r="P83" s="169">
        <f>P84</f>
        <v>0</v>
      </c>
      <c r="Q83" s="168"/>
      <c r="R83" s="169">
        <f>R84</f>
        <v>0</v>
      </c>
      <c r="S83" s="168"/>
      <c r="T83" s="170">
        <f>T84</f>
        <v>0</v>
      </c>
      <c r="AR83" s="163" t="s">
        <v>142</v>
      </c>
      <c r="AT83" s="171" t="s">
        <v>73</v>
      </c>
      <c r="AU83" s="171" t="s">
        <v>74</v>
      </c>
      <c r="AY83" s="163" t="s">
        <v>285</v>
      </c>
      <c r="BK83" s="172">
        <f>BK84</f>
        <v>0</v>
      </c>
    </row>
    <row r="84" spans="2:65" s="10" customFormat="1" ht="19.95" customHeight="1">
      <c r="B84" s="162"/>
      <c r="D84" s="163" t="s">
        <v>73</v>
      </c>
      <c r="E84" s="240" t="s">
        <v>5147</v>
      </c>
      <c r="F84" s="240" t="s">
        <v>5148</v>
      </c>
      <c r="I84" s="165"/>
      <c r="J84" s="241">
        <f>BK84</f>
        <v>0</v>
      </c>
      <c r="L84" s="162"/>
      <c r="M84" s="167"/>
      <c r="N84" s="168"/>
      <c r="O84" s="168"/>
      <c r="P84" s="169">
        <f>P85+P97+P104+P116</f>
        <v>0</v>
      </c>
      <c r="Q84" s="168"/>
      <c r="R84" s="169">
        <f>R85+R97+R104+R116</f>
        <v>0</v>
      </c>
      <c r="S84" s="168"/>
      <c r="T84" s="170">
        <f>T85+T97+T104+T116</f>
        <v>0</v>
      </c>
      <c r="AR84" s="163" t="s">
        <v>142</v>
      </c>
      <c r="AT84" s="171" t="s">
        <v>73</v>
      </c>
      <c r="AU84" s="171" t="s">
        <v>82</v>
      </c>
      <c r="AY84" s="163" t="s">
        <v>285</v>
      </c>
      <c r="BK84" s="172">
        <f>BK85+BK97+BK104+BK116</f>
        <v>0</v>
      </c>
    </row>
    <row r="85" spans="2:65" s="10" customFormat="1" ht="14.85" customHeight="1">
      <c r="B85" s="162"/>
      <c r="D85" s="173" t="s">
        <v>73</v>
      </c>
      <c r="E85" s="174" t="s">
        <v>5149</v>
      </c>
      <c r="F85" s="174" t="s">
        <v>5150</v>
      </c>
      <c r="I85" s="165"/>
      <c r="J85" s="175">
        <f>BK85</f>
        <v>0</v>
      </c>
      <c r="L85" s="162"/>
      <c r="M85" s="167"/>
      <c r="N85" s="168"/>
      <c r="O85" s="168"/>
      <c r="P85" s="169">
        <f>SUM(P86:P96)</f>
        <v>0</v>
      </c>
      <c r="Q85" s="168"/>
      <c r="R85" s="169">
        <f>SUM(R86:R96)</f>
        <v>0</v>
      </c>
      <c r="S85" s="168"/>
      <c r="T85" s="170">
        <f>SUM(T86:T96)</f>
        <v>0</v>
      </c>
      <c r="AR85" s="163" t="s">
        <v>142</v>
      </c>
      <c r="AT85" s="171" t="s">
        <v>73</v>
      </c>
      <c r="AU85" s="171" t="s">
        <v>84</v>
      </c>
      <c r="AY85" s="163" t="s">
        <v>285</v>
      </c>
      <c r="BK85" s="172">
        <f>SUM(BK86:BK96)</f>
        <v>0</v>
      </c>
    </row>
    <row r="86" spans="2:65" s="1" customFormat="1" ht="20.399999999999999" customHeight="1">
      <c r="B86" s="176"/>
      <c r="C86" s="177" t="s">
        <v>82</v>
      </c>
      <c r="D86" s="177" t="s">
        <v>287</v>
      </c>
      <c r="E86" s="178" t="s">
        <v>5151</v>
      </c>
      <c r="F86" s="179" t="s">
        <v>5152</v>
      </c>
      <c r="G86" s="180" t="s">
        <v>494</v>
      </c>
      <c r="H86" s="181">
        <v>3</v>
      </c>
      <c r="I86" s="182"/>
      <c r="J86" s="183">
        <f t="shared" ref="J86:J96" si="0">ROUND(I86*H86,2)</f>
        <v>0</v>
      </c>
      <c r="K86" s="397" t="s">
        <v>5585</v>
      </c>
      <c r="L86" s="42"/>
      <c r="M86" s="184" t="s">
        <v>5</v>
      </c>
      <c r="N86" s="185" t="s">
        <v>45</v>
      </c>
      <c r="O86" s="43"/>
      <c r="P86" s="186">
        <f t="shared" ref="P86:P96" si="1">O86*H86</f>
        <v>0</v>
      </c>
      <c r="Q86" s="186">
        <v>0</v>
      </c>
      <c r="R86" s="186">
        <f t="shared" ref="R86:R96" si="2">Q86*H86</f>
        <v>0</v>
      </c>
      <c r="S86" s="186">
        <v>0</v>
      </c>
      <c r="T86" s="187">
        <f t="shared" ref="T86:T96" si="3">S86*H86</f>
        <v>0</v>
      </c>
      <c r="AR86" s="25" t="s">
        <v>516</v>
      </c>
      <c r="AT86" s="25" t="s">
        <v>287</v>
      </c>
      <c r="AU86" s="25" t="s">
        <v>142</v>
      </c>
      <c r="AY86" s="25" t="s">
        <v>285</v>
      </c>
      <c r="BE86" s="188">
        <f t="shared" ref="BE86:BE96" si="4">IF(N86="základní",J86,0)</f>
        <v>0</v>
      </c>
      <c r="BF86" s="188">
        <f t="shared" ref="BF86:BF96" si="5">IF(N86="snížená",J86,0)</f>
        <v>0</v>
      </c>
      <c r="BG86" s="188">
        <f t="shared" ref="BG86:BG96" si="6">IF(N86="zákl. přenesená",J86,0)</f>
        <v>0</v>
      </c>
      <c r="BH86" s="188">
        <f t="shared" ref="BH86:BH96" si="7">IF(N86="sníž. přenesená",J86,0)</f>
        <v>0</v>
      </c>
      <c r="BI86" s="188">
        <f t="shared" ref="BI86:BI96" si="8">IF(N86="nulová",J86,0)</f>
        <v>0</v>
      </c>
      <c r="BJ86" s="25" t="s">
        <v>82</v>
      </c>
      <c r="BK86" s="188">
        <f t="shared" ref="BK86:BK96" si="9">ROUND(I86*H86,2)</f>
        <v>0</v>
      </c>
      <c r="BL86" s="25" t="s">
        <v>516</v>
      </c>
      <c r="BM86" s="25" t="s">
        <v>5153</v>
      </c>
    </row>
    <row r="87" spans="2:65" s="1" customFormat="1" ht="20.399999999999999" customHeight="1">
      <c r="B87" s="176"/>
      <c r="C87" s="177" t="s">
        <v>84</v>
      </c>
      <c r="D87" s="177" t="s">
        <v>287</v>
      </c>
      <c r="E87" s="178" t="s">
        <v>5154</v>
      </c>
      <c r="F87" s="179" t="s">
        <v>5155</v>
      </c>
      <c r="G87" s="180" t="s">
        <v>494</v>
      </c>
      <c r="H87" s="181">
        <v>1</v>
      </c>
      <c r="I87" s="182"/>
      <c r="J87" s="183">
        <f t="shared" si="0"/>
        <v>0</v>
      </c>
      <c r="K87" s="397" t="s">
        <v>5585</v>
      </c>
      <c r="L87" s="42"/>
      <c r="M87" s="184" t="s">
        <v>5</v>
      </c>
      <c r="N87" s="185" t="s">
        <v>45</v>
      </c>
      <c r="O87" s="43"/>
      <c r="P87" s="186">
        <f t="shared" si="1"/>
        <v>0</v>
      </c>
      <c r="Q87" s="186">
        <v>0</v>
      </c>
      <c r="R87" s="186">
        <f t="shared" si="2"/>
        <v>0</v>
      </c>
      <c r="S87" s="186">
        <v>0</v>
      </c>
      <c r="T87" s="187">
        <f t="shared" si="3"/>
        <v>0</v>
      </c>
      <c r="AR87" s="25" t="s">
        <v>516</v>
      </c>
      <c r="AT87" s="25" t="s">
        <v>287</v>
      </c>
      <c r="AU87" s="25" t="s">
        <v>142</v>
      </c>
      <c r="AY87" s="25" t="s">
        <v>285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25" t="s">
        <v>82</v>
      </c>
      <c r="BK87" s="188">
        <f t="shared" si="9"/>
        <v>0</v>
      </c>
      <c r="BL87" s="25" t="s">
        <v>516</v>
      </c>
      <c r="BM87" s="25" t="s">
        <v>5156</v>
      </c>
    </row>
    <row r="88" spans="2:65" s="1" customFormat="1" ht="20.399999999999999" customHeight="1">
      <c r="B88" s="176"/>
      <c r="C88" s="177" t="s">
        <v>142</v>
      </c>
      <c r="D88" s="177" t="s">
        <v>287</v>
      </c>
      <c r="E88" s="178" t="s">
        <v>2057</v>
      </c>
      <c r="F88" s="179" t="s">
        <v>2058</v>
      </c>
      <c r="G88" s="180" t="s">
        <v>318</v>
      </c>
      <c r="H88" s="181">
        <v>52</v>
      </c>
      <c r="I88" s="182"/>
      <c r="J88" s="183">
        <f t="shared" si="0"/>
        <v>0</v>
      </c>
      <c r="K88" s="397" t="s">
        <v>5585</v>
      </c>
      <c r="L88" s="42"/>
      <c r="M88" s="184" t="s">
        <v>5</v>
      </c>
      <c r="N88" s="185" t="s">
        <v>45</v>
      </c>
      <c r="O88" s="43"/>
      <c r="P88" s="186">
        <f t="shared" si="1"/>
        <v>0</v>
      </c>
      <c r="Q88" s="186">
        <v>0</v>
      </c>
      <c r="R88" s="186">
        <f t="shared" si="2"/>
        <v>0</v>
      </c>
      <c r="S88" s="186">
        <v>0</v>
      </c>
      <c r="T88" s="187">
        <f t="shared" si="3"/>
        <v>0</v>
      </c>
      <c r="AR88" s="25" t="s">
        <v>516</v>
      </c>
      <c r="AT88" s="25" t="s">
        <v>287</v>
      </c>
      <c r="AU88" s="25" t="s">
        <v>142</v>
      </c>
      <c r="AY88" s="25" t="s">
        <v>285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25" t="s">
        <v>82</v>
      </c>
      <c r="BK88" s="188">
        <f t="shared" si="9"/>
        <v>0</v>
      </c>
      <c r="BL88" s="25" t="s">
        <v>516</v>
      </c>
      <c r="BM88" s="25" t="s">
        <v>5157</v>
      </c>
    </row>
    <row r="89" spans="2:65" s="1" customFormat="1" ht="20.399999999999999" customHeight="1">
      <c r="B89" s="176"/>
      <c r="C89" s="177" t="s">
        <v>291</v>
      </c>
      <c r="D89" s="177" t="s">
        <v>287</v>
      </c>
      <c r="E89" s="178" t="s">
        <v>2073</v>
      </c>
      <c r="F89" s="179" t="s">
        <v>5158</v>
      </c>
      <c r="G89" s="180" t="s">
        <v>494</v>
      </c>
      <c r="H89" s="181">
        <v>2</v>
      </c>
      <c r="I89" s="182"/>
      <c r="J89" s="183">
        <f t="shared" si="0"/>
        <v>0</v>
      </c>
      <c r="K89" s="397" t="s">
        <v>5585</v>
      </c>
      <c r="L89" s="42"/>
      <c r="M89" s="184" t="s">
        <v>5</v>
      </c>
      <c r="N89" s="185" t="s">
        <v>45</v>
      </c>
      <c r="O89" s="43"/>
      <c r="P89" s="186">
        <f t="shared" si="1"/>
        <v>0</v>
      </c>
      <c r="Q89" s="186">
        <v>0</v>
      </c>
      <c r="R89" s="186">
        <f t="shared" si="2"/>
        <v>0</v>
      </c>
      <c r="S89" s="186">
        <v>0</v>
      </c>
      <c r="T89" s="187">
        <f t="shared" si="3"/>
        <v>0</v>
      </c>
      <c r="AR89" s="25" t="s">
        <v>516</v>
      </c>
      <c r="AT89" s="25" t="s">
        <v>287</v>
      </c>
      <c r="AU89" s="25" t="s">
        <v>142</v>
      </c>
      <c r="AY89" s="25" t="s">
        <v>285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25" t="s">
        <v>82</v>
      </c>
      <c r="BK89" s="188">
        <f t="shared" si="9"/>
        <v>0</v>
      </c>
      <c r="BL89" s="25" t="s">
        <v>516</v>
      </c>
      <c r="BM89" s="25" t="s">
        <v>5159</v>
      </c>
    </row>
    <row r="90" spans="2:65" s="1" customFormat="1" ht="20.399999999999999" customHeight="1">
      <c r="B90" s="176"/>
      <c r="C90" s="177" t="s">
        <v>330</v>
      </c>
      <c r="D90" s="177" t="s">
        <v>287</v>
      </c>
      <c r="E90" s="178" t="s">
        <v>5160</v>
      </c>
      <c r="F90" s="179" t="s">
        <v>5161</v>
      </c>
      <c r="G90" s="180" t="s">
        <v>318</v>
      </c>
      <c r="H90" s="181">
        <v>52</v>
      </c>
      <c r="I90" s="182"/>
      <c r="J90" s="183">
        <f t="shared" si="0"/>
        <v>0</v>
      </c>
      <c r="K90" s="397" t="s">
        <v>5585</v>
      </c>
      <c r="L90" s="42"/>
      <c r="M90" s="184" t="s">
        <v>5</v>
      </c>
      <c r="N90" s="185" t="s">
        <v>45</v>
      </c>
      <c r="O90" s="43"/>
      <c r="P90" s="186">
        <f t="shared" si="1"/>
        <v>0</v>
      </c>
      <c r="Q90" s="186">
        <v>0</v>
      </c>
      <c r="R90" s="186">
        <f t="shared" si="2"/>
        <v>0</v>
      </c>
      <c r="S90" s="186">
        <v>0</v>
      </c>
      <c r="T90" s="187">
        <f t="shared" si="3"/>
        <v>0</v>
      </c>
      <c r="AR90" s="25" t="s">
        <v>516</v>
      </c>
      <c r="AT90" s="25" t="s">
        <v>287</v>
      </c>
      <c r="AU90" s="25" t="s">
        <v>142</v>
      </c>
      <c r="AY90" s="25" t="s">
        <v>285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25" t="s">
        <v>82</v>
      </c>
      <c r="BK90" s="188">
        <f t="shared" si="9"/>
        <v>0</v>
      </c>
      <c r="BL90" s="25" t="s">
        <v>516</v>
      </c>
      <c r="BM90" s="25" t="s">
        <v>5162</v>
      </c>
    </row>
    <row r="91" spans="2:65" s="1" customFormat="1" ht="20.399999999999999" customHeight="1">
      <c r="B91" s="176"/>
      <c r="C91" s="177" t="s">
        <v>334</v>
      </c>
      <c r="D91" s="177" t="s">
        <v>287</v>
      </c>
      <c r="E91" s="178" t="s">
        <v>5163</v>
      </c>
      <c r="F91" s="179" t="s">
        <v>5164</v>
      </c>
      <c r="G91" s="180" t="s">
        <v>318</v>
      </c>
      <c r="H91" s="181">
        <v>52</v>
      </c>
      <c r="I91" s="182"/>
      <c r="J91" s="183">
        <f t="shared" si="0"/>
        <v>0</v>
      </c>
      <c r="K91" s="397" t="s">
        <v>5585</v>
      </c>
      <c r="L91" s="42"/>
      <c r="M91" s="184" t="s">
        <v>5</v>
      </c>
      <c r="N91" s="185" t="s">
        <v>45</v>
      </c>
      <c r="O91" s="43"/>
      <c r="P91" s="186">
        <f t="shared" si="1"/>
        <v>0</v>
      </c>
      <c r="Q91" s="186">
        <v>0</v>
      </c>
      <c r="R91" s="186">
        <f t="shared" si="2"/>
        <v>0</v>
      </c>
      <c r="S91" s="186">
        <v>0</v>
      </c>
      <c r="T91" s="187">
        <f t="shared" si="3"/>
        <v>0</v>
      </c>
      <c r="AR91" s="25" t="s">
        <v>516</v>
      </c>
      <c r="AT91" s="25" t="s">
        <v>287</v>
      </c>
      <c r="AU91" s="25" t="s">
        <v>142</v>
      </c>
      <c r="AY91" s="25" t="s">
        <v>285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25" t="s">
        <v>82</v>
      </c>
      <c r="BK91" s="188">
        <f t="shared" si="9"/>
        <v>0</v>
      </c>
      <c r="BL91" s="25" t="s">
        <v>516</v>
      </c>
      <c r="BM91" s="25" t="s">
        <v>5165</v>
      </c>
    </row>
    <row r="92" spans="2:65" s="1" customFormat="1" ht="20.399999999999999" customHeight="1">
      <c r="B92" s="176"/>
      <c r="C92" s="177" t="s">
        <v>338</v>
      </c>
      <c r="D92" s="177" t="s">
        <v>287</v>
      </c>
      <c r="E92" s="178" t="s">
        <v>5166</v>
      </c>
      <c r="F92" s="179" t="s">
        <v>5167</v>
      </c>
      <c r="G92" s="180" t="s">
        <v>494</v>
      </c>
      <c r="H92" s="181">
        <v>8</v>
      </c>
      <c r="I92" s="182"/>
      <c r="J92" s="183">
        <f t="shared" si="0"/>
        <v>0</v>
      </c>
      <c r="K92" s="397" t="s">
        <v>5585</v>
      </c>
      <c r="L92" s="42"/>
      <c r="M92" s="184" t="s">
        <v>5</v>
      </c>
      <c r="N92" s="185" t="s">
        <v>45</v>
      </c>
      <c r="O92" s="43"/>
      <c r="P92" s="186">
        <f t="shared" si="1"/>
        <v>0</v>
      </c>
      <c r="Q92" s="186">
        <v>0</v>
      </c>
      <c r="R92" s="186">
        <f t="shared" si="2"/>
        <v>0</v>
      </c>
      <c r="S92" s="186">
        <v>0</v>
      </c>
      <c r="T92" s="187">
        <f t="shared" si="3"/>
        <v>0</v>
      </c>
      <c r="AR92" s="25" t="s">
        <v>516</v>
      </c>
      <c r="AT92" s="25" t="s">
        <v>287</v>
      </c>
      <c r="AU92" s="25" t="s">
        <v>142</v>
      </c>
      <c r="AY92" s="25" t="s">
        <v>285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25" t="s">
        <v>82</v>
      </c>
      <c r="BK92" s="188">
        <f t="shared" si="9"/>
        <v>0</v>
      </c>
      <c r="BL92" s="25" t="s">
        <v>516</v>
      </c>
      <c r="BM92" s="25" t="s">
        <v>5168</v>
      </c>
    </row>
    <row r="93" spans="2:65" s="1" customFormat="1" ht="20.399999999999999" customHeight="1">
      <c r="B93" s="176"/>
      <c r="C93" s="177" t="s">
        <v>314</v>
      </c>
      <c r="D93" s="177" t="s">
        <v>287</v>
      </c>
      <c r="E93" s="178" t="s">
        <v>5169</v>
      </c>
      <c r="F93" s="179" t="s">
        <v>5170</v>
      </c>
      <c r="G93" s="180" t="s">
        <v>494</v>
      </c>
      <c r="H93" s="181">
        <v>2</v>
      </c>
      <c r="I93" s="182"/>
      <c r="J93" s="183">
        <f t="shared" si="0"/>
        <v>0</v>
      </c>
      <c r="K93" s="397" t="s">
        <v>5585</v>
      </c>
      <c r="L93" s="42"/>
      <c r="M93" s="184" t="s">
        <v>5</v>
      </c>
      <c r="N93" s="185" t="s">
        <v>45</v>
      </c>
      <c r="O93" s="43"/>
      <c r="P93" s="186">
        <f t="shared" si="1"/>
        <v>0</v>
      </c>
      <c r="Q93" s="186">
        <v>0</v>
      </c>
      <c r="R93" s="186">
        <f t="shared" si="2"/>
        <v>0</v>
      </c>
      <c r="S93" s="186">
        <v>0</v>
      </c>
      <c r="T93" s="187">
        <f t="shared" si="3"/>
        <v>0</v>
      </c>
      <c r="AR93" s="25" t="s">
        <v>516</v>
      </c>
      <c r="AT93" s="25" t="s">
        <v>287</v>
      </c>
      <c r="AU93" s="25" t="s">
        <v>142</v>
      </c>
      <c r="AY93" s="25" t="s">
        <v>285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25" t="s">
        <v>82</v>
      </c>
      <c r="BK93" s="188">
        <f t="shared" si="9"/>
        <v>0</v>
      </c>
      <c r="BL93" s="25" t="s">
        <v>516</v>
      </c>
      <c r="BM93" s="25" t="s">
        <v>5171</v>
      </c>
    </row>
    <row r="94" spans="2:65" s="1" customFormat="1" ht="28.8" customHeight="1">
      <c r="B94" s="176"/>
      <c r="C94" s="177" t="s">
        <v>348</v>
      </c>
      <c r="D94" s="177" t="s">
        <v>287</v>
      </c>
      <c r="E94" s="178" t="s">
        <v>5172</v>
      </c>
      <c r="F94" s="179" t="s">
        <v>5173</v>
      </c>
      <c r="G94" s="180" t="s">
        <v>1222</v>
      </c>
      <c r="H94" s="181">
        <v>12</v>
      </c>
      <c r="I94" s="182"/>
      <c r="J94" s="183">
        <f t="shared" si="0"/>
        <v>0</v>
      </c>
      <c r="K94" s="414" t="s">
        <v>5583</v>
      </c>
      <c r="L94" s="42"/>
      <c r="M94" s="184" t="s">
        <v>5</v>
      </c>
      <c r="N94" s="185" t="s">
        <v>45</v>
      </c>
      <c r="O94" s="43"/>
      <c r="P94" s="186">
        <f t="shared" si="1"/>
        <v>0</v>
      </c>
      <c r="Q94" s="186">
        <v>0</v>
      </c>
      <c r="R94" s="186">
        <f t="shared" si="2"/>
        <v>0</v>
      </c>
      <c r="S94" s="186">
        <v>0</v>
      </c>
      <c r="T94" s="187">
        <f t="shared" si="3"/>
        <v>0</v>
      </c>
      <c r="AR94" s="25" t="s">
        <v>516</v>
      </c>
      <c r="AT94" s="25" t="s">
        <v>287</v>
      </c>
      <c r="AU94" s="25" t="s">
        <v>142</v>
      </c>
      <c r="AY94" s="25" t="s">
        <v>285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25" t="s">
        <v>82</v>
      </c>
      <c r="BK94" s="188">
        <f t="shared" si="9"/>
        <v>0</v>
      </c>
      <c r="BL94" s="25" t="s">
        <v>516</v>
      </c>
      <c r="BM94" s="25" t="s">
        <v>5174</v>
      </c>
    </row>
    <row r="95" spans="2:65" s="1" customFormat="1" ht="20.399999999999999" customHeight="1">
      <c r="B95" s="176"/>
      <c r="C95" s="177" t="s">
        <v>319</v>
      </c>
      <c r="D95" s="177" t="s">
        <v>287</v>
      </c>
      <c r="E95" s="178" t="s">
        <v>5175</v>
      </c>
      <c r="F95" s="179" t="s">
        <v>5176</v>
      </c>
      <c r="G95" s="180" t="s">
        <v>1222</v>
      </c>
      <c r="H95" s="181">
        <v>4</v>
      </c>
      <c r="I95" s="182"/>
      <c r="J95" s="183">
        <f t="shared" si="0"/>
        <v>0</v>
      </c>
      <c r="K95" s="415" t="s">
        <v>5584</v>
      </c>
      <c r="L95" s="42"/>
      <c r="M95" s="184" t="s">
        <v>5</v>
      </c>
      <c r="N95" s="185" t="s">
        <v>45</v>
      </c>
      <c r="O95" s="43"/>
      <c r="P95" s="186">
        <f t="shared" si="1"/>
        <v>0</v>
      </c>
      <c r="Q95" s="186">
        <v>0</v>
      </c>
      <c r="R95" s="186">
        <f t="shared" si="2"/>
        <v>0</v>
      </c>
      <c r="S95" s="186">
        <v>0</v>
      </c>
      <c r="T95" s="187">
        <f t="shared" si="3"/>
        <v>0</v>
      </c>
      <c r="AR95" s="25" t="s">
        <v>516</v>
      </c>
      <c r="AT95" s="25" t="s">
        <v>287</v>
      </c>
      <c r="AU95" s="25" t="s">
        <v>142</v>
      </c>
      <c r="AY95" s="25" t="s">
        <v>285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25" t="s">
        <v>82</v>
      </c>
      <c r="BK95" s="188">
        <f t="shared" si="9"/>
        <v>0</v>
      </c>
      <c r="BL95" s="25" t="s">
        <v>516</v>
      </c>
      <c r="BM95" s="25" t="s">
        <v>5177</v>
      </c>
    </row>
    <row r="96" spans="2:65" s="1" customFormat="1" ht="20.399999999999999" customHeight="1">
      <c r="B96" s="176"/>
      <c r="C96" s="177" t="s">
        <v>363</v>
      </c>
      <c r="D96" s="177" t="s">
        <v>287</v>
      </c>
      <c r="E96" s="178" t="s">
        <v>5178</v>
      </c>
      <c r="F96" s="179" t="s">
        <v>5179</v>
      </c>
      <c r="G96" s="180" t="s">
        <v>3800</v>
      </c>
      <c r="H96" s="181">
        <v>1</v>
      </c>
      <c r="I96" s="182"/>
      <c r="J96" s="183">
        <f t="shared" si="0"/>
        <v>0</v>
      </c>
      <c r="K96" s="415" t="s">
        <v>5584</v>
      </c>
      <c r="L96" s="42"/>
      <c r="M96" s="184" t="s">
        <v>5</v>
      </c>
      <c r="N96" s="185" t="s">
        <v>45</v>
      </c>
      <c r="O96" s="43"/>
      <c r="P96" s="186">
        <f t="shared" si="1"/>
        <v>0</v>
      </c>
      <c r="Q96" s="186">
        <v>0</v>
      </c>
      <c r="R96" s="186">
        <f t="shared" si="2"/>
        <v>0</v>
      </c>
      <c r="S96" s="186">
        <v>0</v>
      </c>
      <c r="T96" s="187">
        <f t="shared" si="3"/>
        <v>0</v>
      </c>
      <c r="AR96" s="25" t="s">
        <v>516</v>
      </c>
      <c r="AT96" s="25" t="s">
        <v>287</v>
      </c>
      <c r="AU96" s="25" t="s">
        <v>142</v>
      </c>
      <c r="AY96" s="25" t="s">
        <v>285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25" t="s">
        <v>82</v>
      </c>
      <c r="BK96" s="188">
        <f t="shared" si="9"/>
        <v>0</v>
      </c>
      <c r="BL96" s="25" t="s">
        <v>516</v>
      </c>
      <c r="BM96" s="25" t="s">
        <v>5180</v>
      </c>
    </row>
    <row r="97" spans="2:65" s="10" customFormat="1" ht="22.35" customHeight="1">
      <c r="B97" s="162"/>
      <c r="D97" s="173" t="s">
        <v>73</v>
      </c>
      <c r="E97" s="174" t="s">
        <v>5181</v>
      </c>
      <c r="F97" s="174" t="s">
        <v>5182</v>
      </c>
      <c r="I97" s="165"/>
      <c r="J97" s="175">
        <f>BK97</f>
        <v>0</v>
      </c>
      <c r="K97" s="401"/>
      <c r="L97" s="162"/>
      <c r="M97" s="167"/>
      <c r="N97" s="168"/>
      <c r="O97" s="168"/>
      <c r="P97" s="169">
        <f>SUM(P98:P103)</f>
        <v>0</v>
      </c>
      <c r="Q97" s="168"/>
      <c r="R97" s="169">
        <f>SUM(R98:R103)</f>
        <v>0</v>
      </c>
      <c r="S97" s="168"/>
      <c r="T97" s="170">
        <f>SUM(T98:T103)</f>
        <v>0</v>
      </c>
      <c r="AR97" s="163" t="s">
        <v>142</v>
      </c>
      <c r="AT97" s="171" t="s">
        <v>73</v>
      </c>
      <c r="AU97" s="171" t="s">
        <v>84</v>
      </c>
      <c r="AY97" s="163" t="s">
        <v>285</v>
      </c>
      <c r="BK97" s="172">
        <f>SUM(BK98:BK103)</f>
        <v>0</v>
      </c>
    </row>
    <row r="98" spans="2:65" s="1" customFormat="1" ht="20.399999999999999" customHeight="1">
      <c r="B98" s="176"/>
      <c r="C98" s="230" t="s">
        <v>329</v>
      </c>
      <c r="D98" s="230" t="s">
        <v>757</v>
      </c>
      <c r="E98" s="231" t="s">
        <v>5183</v>
      </c>
      <c r="F98" s="232" t="s">
        <v>5184</v>
      </c>
      <c r="G98" s="233" t="s">
        <v>318</v>
      </c>
      <c r="H98" s="234">
        <v>52</v>
      </c>
      <c r="I98" s="235"/>
      <c r="J98" s="236">
        <f t="shared" ref="J98:J103" si="10">ROUND(I98*H98,2)</f>
        <v>0</v>
      </c>
      <c r="K98" s="415" t="s">
        <v>5584</v>
      </c>
      <c r="L98" s="237"/>
      <c r="M98" s="238" t="s">
        <v>5</v>
      </c>
      <c r="N98" s="239" t="s">
        <v>45</v>
      </c>
      <c r="O98" s="43"/>
      <c r="P98" s="186">
        <f t="shared" ref="P98:P103" si="11">O98*H98</f>
        <v>0</v>
      </c>
      <c r="Q98" s="186">
        <v>0</v>
      </c>
      <c r="R98" s="186">
        <f t="shared" ref="R98:R103" si="12">Q98*H98</f>
        <v>0</v>
      </c>
      <c r="S98" s="186">
        <v>0</v>
      </c>
      <c r="T98" s="187">
        <f t="shared" ref="T98:T103" si="13">S98*H98</f>
        <v>0</v>
      </c>
      <c r="AR98" s="25" t="s">
        <v>314</v>
      </c>
      <c r="AT98" s="25" t="s">
        <v>757</v>
      </c>
      <c r="AU98" s="25" t="s">
        <v>142</v>
      </c>
      <c r="AY98" s="25" t="s">
        <v>285</v>
      </c>
      <c r="BE98" s="188">
        <f t="shared" ref="BE98:BE103" si="14">IF(N98="základní",J98,0)</f>
        <v>0</v>
      </c>
      <c r="BF98" s="188">
        <f t="shared" ref="BF98:BF103" si="15">IF(N98="snížená",J98,0)</f>
        <v>0</v>
      </c>
      <c r="BG98" s="188">
        <f t="shared" ref="BG98:BG103" si="16">IF(N98="zákl. přenesená",J98,0)</f>
        <v>0</v>
      </c>
      <c r="BH98" s="188">
        <f t="shared" ref="BH98:BH103" si="17">IF(N98="sníž. přenesená",J98,0)</f>
        <v>0</v>
      </c>
      <c r="BI98" s="188">
        <f t="shared" ref="BI98:BI103" si="18">IF(N98="nulová",J98,0)</f>
        <v>0</v>
      </c>
      <c r="BJ98" s="25" t="s">
        <v>82</v>
      </c>
      <c r="BK98" s="188">
        <f t="shared" ref="BK98:BK103" si="19">ROUND(I98*H98,2)</f>
        <v>0</v>
      </c>
      <c r="BL98" s="25" t="s">
        <v>291</v>
      </c>
      <c r="BM98" s="25" t="s">
        <v>5185</v>
      </c>
    </row>
    <row r="99" spans="2:65" s="1" customFormat="1" ht="20.399999999999999" customHeight="1">
      <c r="B99" s="176"/>
      <c r="C99" s="230" t="s">
        <v>373</v>
      </c>
      <c r="D99" s="230" t="s">
        <v>757</v>
      </c>
      <c r="E99" s="231" t="s">
        <v>5186</v>
      </c>
      <c r="F99" s="232" t="s">
        <v>5187</v>
      </c>
      <c r="G99" s="233" t="s">
        <v>494</v>
      </c>
      <c r="H99" s="234">
        <v>2</v>
      </c>
      <c r="I99" s="235"/>
      <c r="J99" s="236">
        <f t="shared" si="10"/>
        <v>0</v>
      </c>
      <c r="K99" s="415" t="s">
        <v>5584</v>
      </c>
      <c r="L99" s="237"/>
      <c r="M99" s="238" t="s">
        <v>5</v>
      </c>
      <c r="N99" s="239" t="s">
        <v>45</v>
      </c>
      <c r="O99" s="43"/>
      <c r="P99" s="186">
        <f t="shared" si="11"/>
        <v>0</v>
      </c>
      <c r="Q99" s="186">
        <v>0</v>
      </c>
      <c r="R99" s="186">
        <f t="shared" si="12"/>
        <v>0</v>
      </c>
      <c r="S99" s="186">
        <v>0</v>
      </c>
      <c r="T99" s="187">
        <f t="shared" si="13"/>
        <v>0</v>
      </c>
      <c r="AR99" s="25" t="s">
        <v>314</v>
      </c>
      <c r="AT99" s="25" t="s">
        <v>757</v>
      </c>
      <c r="AU99" s="25" t="s">
        <v>142</v>
      </c>
      <c r="AY99" s="25" t="s">
        <v>285</v>
      </c>
      <c r="BE99" s="188">
        <f t="shared" si="14"/>
        <v>0</v>
      </c>
      <c r="BF99" s="188">
        <f t="shared" si="15"/>
        <v>0</v>
      </c>
      <c r="BG99" s="188">
        <f t="shared" si="16"/>
        <v>0</v>
      </c>
      <c r="BH99" s="188">
        <f t="shared" si="17"/>
        <v>0</v>
      </c>
      <c r="BI99" s="188">
        <f t="shared" si="18"/>
        <v>0</v>
      </c>
      <c r="BJ99" s="25" t="s">
        <v>82</v>
      </c>
      <c r="BK99" s="188">
        <f t="shared" si="19"/>
        <v>0</v>
      </c>
      <c r="BL99" s="25" t="s">
        <v>291</v>
      </c>
      <c r="BM99" s="25" t="s">
        <v>5188</v>
      </c>
    </row>
    <row r="100" spans="2:65" s="1" customFormat="1" ht="20.399999999999999" customHeight="1">
      <c r="B100" s="176"/>
      <c r="C100" s="230" t="s">
        <v>333</v>
      </c>
      <c r="D100" s="230" t="s">
        <v>757</v>
      </c>
      <c r="E100" s="231" t="s">
        <v>5189</v>
      </c>
      <c r="F100" s="232" t="s">
        <v>5190</v>
      </c>
      <c r="G100" s="233" t="s">
        <v>2268</v>
      </c>
      <c r="H100" s="234">
        <v>55</v>
      </c>
      <c r="I100" s="235"/>
      <c r="J100" s="236">
        <f t="shared" si="10"/>
        <v>0</v>
      </c>
      <c r="K100" s="415" t="s">
        <v>5584</v>
      </c>
      <c r="L100" s="237"/>
      <c r="M100" s="238" t="s">
        <v>5</v>
      </c>
      <c r="N100" s="239" t="s">
        <v>45</v>
      </c>
      <c r="O100" s="43"/>
      <c r="P100" s="186">
        <f t="shared" si="11"/>
        <v>0</v>
      </c>
      <c r="Q100" s="186">
        <v>0</v>
      </c>
      <c r="R100" s="186">
        <f t="shared" si="12"/>
        <v>0</v>
      </c>
      <c r="S100" s="186">
        <v>0</v>
      </c>
      <c r="T100" s="187">
        <f t="shared" si="13"/>
        <v>0</v>
      </c>
      <c r="AR100" s="25" t="s">
        <v>314</v>
      </c>
      <c r="AT100" s="25" t="s">
        <v>757</v>
      </c>
      <c r="AU100" s="25" t="s">
        <v>142</v>
      </c>
      <c r="AY100" s="25" t="s">
        <v>285</v>
      </c>
      <c r="BE100" s="188">
        <f t="shared" si="14"/>
        <v>0</v>
      </c>
      <c r="BF100" s="188">
        <f t="shared" si="15"/>
        <v>0</v>
      </c>
      <c r="BG100" s="188">
        <f t="shared" si="16"/>
        <v>0</v>
      </c>
      <c r="BH100" s="188">
        <f t="shared" si="17"/>
        <v>0</v>
      </c>
      <c r="BI100" s="188">
        <f t="shared" si="18"/>
        <v>0</v>
      </c>
      <c r="BJ100" s="25" t="s">
        <v>82</v>
      </c>
      <c r="BK100" s="188">
        <f t="shared" si="19"/>
        <v>0</v>
      </c>
      <c r="BL100" s="25" t="s">
        <v>291</v>
      </c>
      <c r="BM100" s="25" t="s">
        <v>5191</v>
      </c>
    </row>
    <row r="101" spans="2:65" s="1" customFormat="1" ht="20.399999999999999" customHeight="1">
      <c r="B101" s="176"/>
      <c r="C101" s="230" t="s">
        <v>11</v>
      </c>
      <c r="D101" s="230" t="s">
        <v>757</v>
      </c>
      <c r="E101" s="231" t="s">
        <v>5192</v>
      </c>
      <c r="F101" s="232" t="s">
        <v>5193</v>
      </c>
      <c r="G101" s="233" t="s">
        <v>318</v>
      </c>
      <c r="H101" s="234">
        <v>50</v>
      </c>
      <c r="I101" s="235"/>
      <c r="J101" s="236">
        <f t="shared" si="10"/>
        <v>0</v>
      </c>
      <c r="K101" s="415" t="s">
        <v>5584</v>
      </c>
      <c r="L101" s="237"/>
      <c r="M101" s="238" t="s">
        <v>5</v>
      </c>
      <c r="N101" s="239" t="s">
        <v>45</v>
      </c>
      <c r="O101" s="43"/>
      <c r="P101" s="186">
        <f t="shared" si="11"/>
        <v>0</v>
      </c>
      <c r="Q101" s="186">
        <v>0</v>
      </c>
      <c r="R101" s="186">
        <f t="shared" si="12"/>
        <v>0</v>
      </c>
      <c r="S101" s="186">
        <v>0</v>
      </c>
      <c r="T101" s="187">
        <f t="shared" si="13"/>
        <v>0</v>
      </c>
      <c r="AR101" s="25" t="s">
        <v>314</v>
      </c>
      <c r="AT101" s="25" t="s">
        <v>757</v>
      </c>
      <c r="AU101" s="25" t="s">
        <v>142</v>
      </c>
      <c r="AY101" s="25" t="s">
        <v>285</v>
      </c>
      <c r="BE101" s="188">
        <f t="shared" si="14"/>
        <v>0</v>
      </c>
      <c r="BF101" s="188">
        <f t="shared" si="15"/>
        <v>0</v>
      </c>
      <c r="BG101" s="188">
        <f t="shared" si="16"/>
        <v>0</v>
      </c>
      <c r="BH101" s="188">
        <f t="shared" si="17"/>
        <v>0</v>
      </c>
      <c r="BI101" s="188">
        <f t="shared" si="18"/>
        <v>0</v>
      </c>
      <c r="BJ101" s="25" t="s">
        <v>82</v>
      </c>
      <c r="BK101" s="188">
        <f t="shared" si="19"/>
        <v>0</v>
      </c>
      <c r="BL101" s="25" t="s">
        <v>291</v>
      </c>
      <c r="BM101" s="25" t="s">
        <v>5194</v>
      </c>
    </row>
    <row r="102" spans="2:65" s="1" customFormat="1" ht="20.399999999999999" customHeight="1">
      <c r="B102" s="176"/>
      <c r="C102" s="230" t="s">
        <v>337</v>
      </c>
      <c r="D102" s="230" t="s">
        <v>757</v>
      </c>
      <c r="E102" s="231" t="s">
        <v>5195</v>
      </c>
      <c r="F102" s="232" t="s">
        <v>5196</v>
      </c>
      <c r="G102" s="233" t="s">
        <v>494</v>
      </c>
      <c r="H102" s="234">
        <v>3</v>
      </c>
      <c r="I102" s="235"/>
      <c r="J102" s="236">
        <f t="shared" si="10"/>
        <v>0</v>
      </c>
      <c r="K102" s="415" t="s">
        <v>5584</v>
      </c>
      <c r="L102" s="237"/>
      <c r="M102" s="238" t="s">
        <v>5</v>
      </c>
      <c r="N102" s="239" t="s">
        <v>45</v>
      </c>
      <c r="O102" s="43"/>
      <c r="P102" s="186">
        <f t="shared" si="11"/>
        <v>0</v>
      </c>
      <c r="Q102" s="186">
        <v>0</v>
      </c>
      <c r="R102" s="186">
        <f t="shared" si="12"/>
        <v>0</v>
      </c>
      <c r="S102" s="186">
        <v>0</v>
      </c>
      <c r="T102" s="187">
        <f t="shared" si="13"/>
        <v>0</v>
      </c>
      <c r="AR102" s="25" t="s">
        <v>314</v>
      </c>
      <c r="AT102" s="25" t="s">
        <v>757</v>
      </c>
      <c r="AU102" s="25" t="s">
        <v>142</v>
      </c>
      <c r="AY102" s="25" t="s">
        <v>285</v>
      </c>
      <c r="BE102" s="188">
        <f t="shared" si="14"/>
        <v>0</v>
      </c>
      <c r="BF102" s="188">
        <f t="shared" si="15"/>
        <v>0</v>
      </c>
      <c r="BG102" s="188">
        <f t="shared" si="16"/>
        <v>0</v>
      </c>
      <c r="BH102" s="188">
        <f t="shared" si="17"/>
        <v>0</v>
      </c>
      <c r="BI102" s="188">
        <f t="shared" si="18"/>
        <v>0</v>
      </c>
      <c r="BJ102" s="25" t="s">
        <v>82</v>
      </c>
      <c r="BK102" s="188">
        <f t="shared" si="19"/>
        <v>0</v>
      </c>
      <c r="BL102" s="25" t="s">
        <v>291</v>
      </c>
      <c r="BM102" s="25" t="s">
        <v>5197</v>
      </c>
    </row>
    <row r="103" spans="2:65" s="1" customFormat="1" ht="20.399999999999999" customHeight="1">
      <c r="B103" s="176"/>
      <c r="C103" s="230" t="s">
        <v>390</v>
      </c>
      <c r="D103" s="230" t="s">
        <v>757</v>
      </c>
      <c r="E103" s="231" t="s">
        <v>5198</v>
      </c>
      <c r="F103" s="232" t="s">
        <v>5199</v>
      </c>
      <c r="G103" s="233" t="s">
        <v>3800</v>
      </c>
      <c r="H103" s="234">
        <v>1</v>
      </c>
      <c r="I103" s="235"/>
      <c r="J103" s="236">
        <f t="shared" si="10"/>
        <v>0</v>
      </c>
      <c r="K103" s="415" t="s">
        <v>5584</v>
      </c>
      <c r="L103" s="237"/>
      <c r="M103" s="238" t="s">
        <v>5</v>
      </c>
      <c r="N103" s="239" t="s">
        <v>45</v>
      </c>
      <c r="O103" s="43"/>
      <c r="P103" s="186">
        <f t="shared" si="11"/>
        <v>0</v>
      </c>
      <c r="Q103" s="186">
        <v>0</v>
      </c>
      <c r="R103" s="186">
        <f t="shared" si="12"/>
        <v>0</v>
      </c>
      <c r="S103" s="186">
        <v>0</v>
      </c>
      <c r="T103" s="187">
        <f t="shared" si="13"/>
        <v>0</v>
      </c>
      <c r="AR103" s="25" t="s">
        <v>314</v>
      </c>
      <c r="AT103" s="25" t="s">
        <v>757</v>
      </c>
      <c r="AU103" s="25" t="s">
        <v>142</v>
      </c>
      <c r="AY103" s="25" t="s">
        <v>285</v>
      </c>
      <c r="BE103" s="188">
        <f t="shared" si="14"/>
        <v>0</v>
      </c>
      <c r="BF103" s="188">
        <f t="shared" si="15"/>
        <v>0</v>
      </c>
      <c r="BG103" s="188">
        <f t="shared" si="16"/>
        <v>0</v>
      </c>
      <c r="BH103" s="188">
        <f t="shared" si="17"/>
        <v>0</v>
      </c>
      <c r="BI103" s="188">
        <f t="shared" si="18"/>
        <v>0</v>
      </c>
      <c r="BJ103" s="25" t="s">
        <v>82</v>
      </c>
      <c r="BK103" s="188">
        <f t="shared" si="19"/>
        <v>0</v>
      </c>
      <c r="BL103" s="25" t="s">
        <v>291</v>
      </c>
      <c r="BM103" s="25" t="s">
        <v>5200</v>
      </c>
    </row>
    <row r="104" spans="2:65" s="10" customFormat="1" ht="22.35" customHeight="1">
      <c r="B104" s="162"/>
      <c r="D104" s="173" t="s">
        <v>73</v>
      </c>
      <c r="E104" s="174" t="s">
        <v>5201</v>
      </c>
      <c r="F104" s="174" t="s">
        <v>5202</v>
      </c>
      <c r="I104" s="165"/>
      <c r="J104" s="175">
        <f>BK104</f>
        <v>0</v>
      </c>
      <c r="K104" s="401"/>
      <c r="L104" s="162"/>
      <c r="M104" s="167"/>
      <c r="N104" s="168"/>
      <c r="O104" s="168"/>
      <c r="P104" s="169">
        <f>SUM(P105:P115)</f>
        <v>0</v>
      </c>
      <c r="Q104" s="168"/>
      <c r="R104" s="169">
        <f>SUM(R105:R115)</f>
        <v>0</v>
      </c>
      <c r="S104" s="168"/>
      <c r="T104" s="170">
        <f>SUM(T105:T115)</f>
        <v>0</v>
      </c>
      <c r="AR104" s="163" t="s">
        <v>142</v>
      </c>
      <c r="AT104" s="171" t="s">
        <v>73</v>
      </c>
      <c r="AU104" s="171" t="s">
        <v>84</v>
      </c>
      <c r="AY104" s="163" t="s">
        <v>285</v>
      </c>
      <c r="BK104" s="172">
        <f>SUM(BK105:BK115)</f>
        <v>0</v>
      </c>
    </row>
    <row r="105" spans="2:65" s="1" customFormat="1" ht="20.399999999999999" customHeight="1">
      <c r="B105" s="176"/>
      <c r="C105" s="177" t="s">
        <v>341</v>
      </c>
      <c r="D105" s="177" t="s">
        <v>287</v>
      </c>
      <c r="E105" s="178" t="s">
        <v>2613</v>
      </c>
      <c r="F105" s="179" t="s">
        <v>2614</v>
      </c>
      <c r="G105" s="180" t="s">
        <v>1003</v>
      </c>
      <c r="H105" s="181">
        <v>0.05</v>
      </c>
      <c r="I105" s="182"/>
      <c r="J105" s="183">
        <f t="shared" ref="J105:J115" si="20">ROUND(I105*H105,2)</f>
        <v>0</v>
      </c>
      <c r="K105" s="415" t="s">
        <v>5584</v>
      </c>
      <c r="L105" s="42"/>
      <c r="M105" s="184" t="s">
        <v>5</v>
      </c>
      <c r="N105" s="185" t="s">
        <v>45</v>
      </c>
      <c r="O105" s="43"/>
      <c r="P105" s="186">
        <f t="shared" ref="P105:P115" si="21">O105*H105</f>
        <v>0</v>
      </c>
      <c r="Q105" s="186">
        <v>0</v>
      </c>
      <c r="R105" s="186">
        <f t="shared" ref="R105:R115" si="22">Q105*H105</f>
        <v>0</v>
      </c>
      <c r="S105" s="186">
        <v>0</v>
      </c>
      <c r="T105" s="187">
        <f t="shared" ref="T105:T115" si="23">S105*H105</f>
        <v>0</v>
      </c>
      <c r="AR105" s="25" t="s">
        <v>516</v>
      </c>
      <c r="AT105" s="25" t="s">
        <v>287</v>
      </c>
      <c r="AU105" s="25" t="s">
        <v>142</v>
      </c>
      <c r="AY105" s="25" t="s">
        <v>285</v>
      </c>
      <c r="BE105" s="188">
        <f t="shared" ref="BE105:BE115" si="24">IF(N105="základní",J105,0)</f>
        <v>0</v>
      </c>
      <c r="BF105" s="188">
        <f t="shared" ref="BF105:BF115" si="25">IF(N105="snížená",J105,0)</f>
        <v>0</v>
      </c>
      <c r="BG105" s="188">
        <f t="shared" ref="BG105:BG115" si="26">IF(N105="zákl. přenesená",J105,0)</f>
        <v>0</v>
      </c>
      <c r="BH105" s="188">
        <f t="shared" ref="BH105:BH115" si="27">IF(N105="sníž. přenesená",J105,0)</f>
        <v>0</v>
      </c>
      <c r="BI105" s="188">
        <f t="shared" ref="BI105:BI115" si="28">IF(N105="nulová",J105,0)</f>
        <v>0</v>
      </c>
      <c r="BJ105" s="25" t="s">
        <v>82</v>
      </c>
      <c r="BK105" s="188">
        <f t="shared" ref="BK105:BK115" si="29">ROUND(I105*H105,2)</f>
        <v>0</v>
      </c>
      <c r="BL105" s="25" t="s">
        <v>516</v>
      </c>
      <c r="BM105" s="25" t="s">
        <v>5203</v>
      </c>
    </row>
    <row r="106" spans="2:65" s="1" customFormat="1" ht="20.399999999999999" customHeight="1">
      <c r="B106" s="176"/>
      <c r="C106" s="177" t="s">
        <v>402</v>
      </c>
      <c r="D106" s="177" t="s">
        <v>287</v>
      </c>
      <c r="E106" s="178" t="s">
        <v>5204</v>
      </c>
      <c r="F106" s="179" t="s">
        <v>5205</v>
      </c>
      <c r="G106" s="180" t="s">
        <v>318</v>
      </c>
      <c r="H106" s="181">
        <v>48</v>
      </c>
      <c r="I106" s="182"/>
      <c r="J106" s="183">
        <f t="shared" si="20"/>
        <v>0</v>
      </c>
      <c r="K106" s="415" t="s">
        <v>5584</v>
      </c>
      <c r="L106" s="42"/>
      <c r="M106" s="184" t="s">
        <v>5</v>
      </c>
      <c r="N106" s="185" t="s">
        <v>45</v>
      </c>
      <c r="O106" s="43"/>
      <c r="P106" s="186">
        <f t="shared" si="21"/>
        <v>0</v>
      </c>
      <c r="Q106" s="186">
        <v>0</v>
      </c>
      <c r="R106" s="186">
        <f t="shared" si="22"/>
        <v>0</v>
      </c>
      <c r="S106" s="186">
        <v>0</v>
      </c>
      <c r="T106" s="187">
        <f t="shared" si="23"/>
        <v>0</v>
      </c>
      <c r="AR106" s="25" t="s">
        <v>516</v>
      </c>
      <c r="AT106" s="25" t="s">
        <v>287</v>
      </c>
      <c r="AU106" s="25" t="s">
        <v>142</v>
      </c>
      <c r="AY106" s="25" t="s">
        <v>285</v>
      </c>
      <c r="BE106" s="188">
        <f t="shared" si="24"/>
        <v>0</v>
      </c>
      <c r="BF106" s="188">
        <f t="shared" si="25"/>
        <v>0</v>
      </c>
      <c r="BG106" s="188">
        <f t="shared" si="26"/>
        <v>0</v>
      </c>
      <c r="BH106" s="188">
        <f t="shared" si="27"/>
        <v>0</v>
      </c>
      <c r="BI106" s="188">
        <f t="shared" si="28"/>
        <v>0</v>
      </c>
      <c r="BJ106" s="25" t="s">
        <v>82</v>
      </c>
      <c r="BK106" s="188">
        <f t="shared" si="29"/>
        <v>0</v>
      </c>
      <c r="BL106" s="25" t="s">
        <v>516</v>
      </c>
      <c r="BM106" s="25" t="s">
        <v>5206</v>
      </c>
    </row>
    <row r="107" spans="2:65" s="1" customFormat="1" ht="20.399999999999999" customHeight="1">
      <c r="B107" s="176"/>
      <c r="C107" s="177" t="s">
        <v>345</v>
      </c>
      <c r="D107" s="177" t="s">
        <v>287</v>
      </c>
      <c r="E107" s="178" t="s">
        <v>2633</v>
      </c>
      <c r="F107" s="179" t="s">
        <v>2634</v>
      </c>
      <c r="G107" s="180" t="s">
        <v>494</v>
      </c>
      <c r="H107" s="181">
        <v>2</v>
      </c>
      <c r="I107" s="182"/>
      <c r="J107" s="183">
        <f t="shared" si="20"/>
        <v>0</v>
      </c>
      <c r="K107" s="415" t="s">
        <v>5584</v>
      </c>
      <c r="L107" s="42"/>
      <c r="M107" s="184" t="s">
        <v>5</v>
      </c>
      <c r="N107" s="185" t="s">
        <v>45</v>
      </c>
      <c r="O107" s="43"/>
      <c r="P107" s="186">
        <f t="shared" si="21"/>
        <v>0</v>
      </c>
      <c r="Q107" s="186">
        <v>0</v>
      </c>
      <c r="R107" s="186">
        <f t="shared" si="22"/>
        <v>0</v>
      </c>
      <c r="S107" s="186">
        <v>0</v>
      </c>
      <c r="T107" s="187">
        <f t="shared" si="23"/>
        <v>0</v>
      </c>
      <c r="AR107" s="25" t="s">
        <v>516</v>
      </c>
      <c r="AT107" s="25" t="s">
        <v>287</v>
      </c>
      <c r="AU107" s="25" t="s">
        <v>142</v>
      </c>
      <c r="AY107" s="25" t="s">
        <v>285</v>
      </c>
      <c r="BE107" s="188">
        <f t="shared" si="24"/>
        <v>0</v>
      </c>
      <c r="BF107" s="188">
        <f t="shared" si="25"/>
        <v>0</v>
      </c>
      <c r="BG107" s="188">
        <f t="shared" si="26"/>
        <v>0</v>
      </c>
      <c r="BH107" s="188">
        <f t="shared" si="27"/>
        <v>0</v>
      </c>
      <c r="BI107" s="188">
        <f t="shared" si="28"/>
        <v>0</v>
      </c>
      <c r="BJ107" s="25" t="s">
        <v>82</v>
      </c>
      <c r="BK107" s="188">
        <f t="shared" si="29"/>
        <v>0</v>
      </c>
      <c r="BL107" s="25" t="s">
        <v>516</v>
      </c>
      <c r="BM107" s="25" t="s">
        <v>5207</v>
      </c>
    </row>
    <row r="108" spans="2:65" s="1" customFormat="1" ht="20.399999999999999" customHeight="1">
      <c r="B108" s="176"/>
      <c r="C108" s="177" t="s">
        <v>10</v>
      </c>
      <c r="D108" s="177" t="s">
        <v>287</v>
      </c>
      <c r="E108" s="178" t="s">
        <v>2637</v>
      </c>
      <c r="F108" s="179" t="s">
        <v>5208</v>
      </c>
      <c r="G108" s="180" t="s">
        <v>494</v>
      </c>
      <c r="H108" s="181">
        <v>1</v>
      </c>
      <c r="I108" s="182"/>
      <c r="J108" s="183">
        <f t="shared" si="20"/>
        <v>0</v>
      </c>
      <c r="K108" s="415" t="s">
        <v>5584</v>
      </c>
      <c r="L108" s="42"/>
      <c r="M108" s="184" t="s">
        <v>5</v>
      </c>
      <c r="N108" s="185" t="s">
        <v>45</v>
      </c>
      <c r="O108" s="43"/>
      <c r="P108" s="186">
        <f t="shared" si="21"/>
        <v>0</v>
      </c>
      <c r="Q108" s="186">
        <v>0</v>
      </c>
      <c r="R108" s="186">
        <f t="shared" si="22"/>
        <v>0</v>
      </c>
      <c r="S108" s="186">
        <v>0</v>
      </c>
      <c r="T108" s="187">
        <f t="shared" si="23"/>
        <v>0</v>
      </c>
      <c r="AR108" s="25" t="s">
        <v>516</v>
      </c>
      <c r="AT108" s="25" t="s">
        <v>287</v>
      </c>
      <c r="AU108" s="25" t="s">
        <v>142</v>
      </c>
      <c r="AY108" s="25" t="s">
        <v>285</v>
      </c>
      <c r="BE108" s="188">
        <f t="shared" si="24"/>
        <v>0</v>
      </c>
      <c r="BF108" s="188">
        <f t="shared" si="25"/>
        <v>0</v>
      </c>
      <c r="BG108" s="188">
        <f t="shared" si="26"/>
        <v>0</v>
      </c>
      <c r="BH108" s="188">
        <f t="shared" si="27"/>
        <v>0</v>
      </c>
      <c r="BI108" s="188">
        <f t="shared" si="28"/>
        <v>0</v>
      </c>
      <c r="BJ108" s="25" t="s">
        <v>82</v>
      </c>
      <c r="BK108" s="188">
        <f t="shared" si="29"/>
        <v>0</v>
      </c>
      <c r="BL108" s="25" t="s">
        <v>516</v>
      </c>
      <c r="BM108" s="25" t="s">
        <v>5209</v>
      </c>
    </row>
    <row r="109" spans="2:65" s="1" customFormat="1" ht="20.399999999999999" customHeight="1">
      <c r="B109" s="176"/>
      <c r="C109" s="177" t="s">
        <v>356</v>
      </c>
      <c r="D109" s="177" t="s">
        <v>287</v>
      </c>
      <c r="E109" s="178" t="s">
        <v>2641</v>
      </c>
      <c r="F109" s="179" t="s">
        <v>2642</v>
      </c>
      <c r="G109" s="180" t="s">
        <v>290</v>
      </c>
      <c r="H109" s="181">
        <v>3.8</v>
      </c>
      <c r="I109" s="182"/>
      <c r="J109" s="183">
        <f t="shared" si="20"/>
        <v>0</v>
      </c>
      <c r="K109" s="415" t="s">
        <v>5584</v>
      </c>
      <c r="L109" s="42"/>
      <c r="M109" s="184" t="s">
        <v>5</v>
      </c>
      <c r="N109" s="185" t="s">
        <v>45</v>
      </c>
      <c r="O109" s="43"/>
      <c r="P109" s="186">
        <f t="shared" si="21"/>
        <v>0</v>
      </c>
      <c r="Q109" s="186">
        <v>0</v>
      </c>
      <c r="R109" s="186">
        <f t="shared" si="22"/>
        <v>0</v>
      </c>
      <c r="S109" s="186">
        <v>0</v>
      </c>
      <c r="T109" s="187">
        <f t="shared" si="23"/>
        <v>0</v>
      </c>
      <c r="AR109" s="25" t="s">
        <v>516</v>
      </c>
      <c r="AT109" s="25" t="s">
        <v>287</v>
      </c>
      <c r="AU109" s="25" t="s">
        <v>142</v>
      </c>
      <c r="AY109" s="25" t="s">
        <v>285</v>
      </c>
      <c r="BE109" s="188">
        <f t="shared" si="24"/>
        <v>0</v>
      </c>
      <c r="BF109" s="188">
        <f t="shared" si="25"/>
        <v>0</v>
      </c>
      <c r="BG109" s="188">
        <f t="shared" si="26"/>
        <v>0</v>
      </c>
      <c r="BH109" s="188">
        <f t="shared" si="27"/>
        <v>0</v>
      </c>
      <c r="BI109" s="188">
        <f t="shared" si="28"/>
        <v>0</v>
      </c>
      <c r="BJ109" s="25" t="s">
        <v>82</v>
      </c>
      <c r="BK109" s="188">
        <f t="shared" si="29"/>
        <v>0</v>
      </c>
      <c r="BL109" s="25" t="s">
        <v>516</v>
      </c>
      <c r="BM109" s="25" t="s">
        <v>5210</v>
      </c>
    </row>
    <row r="110" spans="2:65" s="1" customFormat="1" ht="20.399999999999999" customHeight="1">
      <c r="B110" s="176"/>
      <c r="C110" s="177" t="s">
        <v>454</v>
      </c>
      <c r="D110" s="177" t="s">
        <v>287</v>
      </c>
      <c r="E110" s="178" t="s">
        <v>2645</v>
      </c>
      <c r="F110" s="179" t="s">
        <v>2646</v>
      </c>
      <c r="G110" s="180" t="s">
        <v>318</v>
      </c>
      <c r="H110" s="181">
        <v>48</v>
      </c>
      <c r="I110" s="182"/>
      <c r="J110" s="183">
        <f t="shared" si="20"/>
        <v>0</v>
      </c>
      <c r="K110" s="415" t="s">
        <v>5584</v>
      </c>
      <c r="L110" s="42"/>
      <c r="M110" s="184" t="s">
        <v>5</v>
      </c>
      <c r="N110" s="185" t="s">
        <v>45</v>
      </c>
      <c r="O110" s="43"/>
      <c r="P110" s="186">
        <f t="shared" si="21"/>
        <v>0</v>
      </c>
      <c r="Q110" s="186">
        <v>0</v>
      </c>
      <c r="R110" s="186">
        <f t="shared" si="22"/>
        <v>0</v>
      </c>
      <c r="S110" s="186">
        <v>0</v>
      </c>
      <c r="T110" s="187">
        <f t="shared" si="23"/>
        <v>0</v>
      </c>
      <c r="AR110" s="25" t="s">
        <v>516</v>
      </c>
      <c r="AT110" s="25" t="s">
        <v>287</v>
      </c>
      <c r="AU110" s="25" t="s">
        <v>142</v>
      </c>
      <c r="AY110" s="25" t="s">
        <v>285</v>
      </c>
      <c r="BE110" s="188">
        <f t="shared" si="24"/>
        <v>0</v>
      </c>
      <c r="BF110" s="188">
        <f t="shared" si="25"/>
        <v>0</v>
      </c>
      <c r="BG110" s="188">
        <f t="shared" si="26"/>
        <v>0</v>
      </c>
      <c r="BH110" s="188">
        <f t="shared" si="27"/>
        <v>0</v>
      </c>
      <c r="BI110" s="188">
        <f t="shared" si="28"/>
        <v>0</v>
      </c>
      <c r="BJ110" s="25" t="s">
        <v>82</v>
      </c>
      <c r="BK110" s="188">
        <f t="shared" si="29"/>
        <v>0</v>
      </c>
      <c r="BL110" s="25" t="s">
        <v>516</v>
      </c>
      <c r="BM110" s="25" t="s">
        <v>5211</v>
      </c>
    </row>
    <row r="111" spans="2:65" s="1" customFormat="1" ht="20.399999999999999" customHeight="1">
      <c r="B111" s="176"/>
      <c r="C111" s="177" t="s">
        <v>366</v>
      </c>
      <c r="D111" s="177" t="s">
        <v>287</v>
      </c>
      <c r="E111" s="178" t="s">
        <v>2649</v>
      </c>
      <c r="F111" s="179" t="s">
        <v>2650</v>
      </c>
      <c r="G111" s="180" t="s">
        <v>318</v>
      </c>
      <c r="H111" s="181">
        <v>48</v>
      </c>
      <c r="I111" s="182"/>
      <c r="J111" s="183">
        <f t="shared" si="20"/>
        <v>0</v>
      </c>
      <c r="K111" s="415" t="s">
        <v>5584</v>
      </c>
      <c r="L111" s="42"/>
      <c r="M111" s="184" t="s">
        <v>5</v>
      </c>
      <c r="N111" s="185" t="s">
        <v>45</v>
      </c>
      <c r="O111" s="43"/>
      <c r="P111" s="186">
        <f t="shared" si="21"/>
        <v>0</v>
      </c>
      <c r="Q111" s="186">
        <v>0</v>
      </c>
      <c r="R111" s="186">
        <f t="shared" si="22"/>
        <v>0</v>
      </c>
      <c r="S111" s="186">
        <v>0</v>
      </c>
      <c r="T111" s="187">
        <f t="shared" si="23"/>
        <v>0</v>
      </c>
      <c r="AR111" s="25" t="s">
        <v>516</v>
      </c>
      <c r="AT111" s="25" t="s">
        <v>287</v>
      </c>
      <c r="AU111" s="25" t="s">
        <v>142</v>
      </c>
      <c r="AY111" s="25" t="s">
        <v>285</v>
      </c>
      <c r="BE111" s="188">
        <f t="shared" si="24"/>
        <v>0</v>
      </c>
      <c r="BF111" s="188">
        <f t="shared" si="25"/>
        <v>0</v>
      </c>
      <c r="BG111" s="188">
        <f t="shared" si="26"/>
        <v>0</v>
      </c>
      <c r="BH111" s="188">
        <f t="shared" si="27"/>
        <v>0</v>
      </c>
      <c r="BI111" s="188">
        <f t="shared" si="28"/>
        <v>0</v>
      </c>
      <c r="BJ111" s="25" t="s">
        <v>82</v>
      </c>
      <c r="BK111" s="188">
        <f t="shared" si="29"/>
        <v>0</v>
      </c>
      <c r="BL111" s="25" t="s">
        <v>516</v>
      </c>
      <c r="BM111" s="25" t="s">
        <v>5212</v>
      </c>
    </row>
    <row r="112" spans="2:65" s="1" customFormat="1" ht="20.399999999999999" customHeight="1">
      <c r="B112" s="176"/>
      <c r="C112" s="177" t="s">
        <v>468</v>
      </c>
      <c r="D112" s="177" t="s">
        <v>287</v>
      </c>
      <c r="E112" s="178" t="s">
        <v>2653</v>
      </c>
      <c r="F112" s="179" t="s">
        <v>2654</v>
      </c>
      <c r="G112" s="180" t="s">
        <v>318</v>
      </c>
      <c r="H112" s="181">
        <v>48</v>
      </c>
      <c r="I112" s="182"/>
      <c r="J112" s="183">
        <f t="shared" si="20"/>
        <v>0</v>
      </c>
      <c r="K112" s="415" t="s">
        <v>5584</v>
      </c>
      <c r="L112" s="42"/>
      <c r="M112" s="184" t="s">
        <v>5</v>
      </c>
      <c r="N112" s="185" t="s">
        <v>45</v>
      </c>
      <c r="O112" s="43"/>
      <c r="P112" s="186">
        <f t="shared" si="21"/>
        <v>0</v>
      </c>
      <c r="Q112" s="186">
        <v>0</v>
      </c>
      <c r="R112" s="186">
        <f t="shared" si="22"/>
        <v>0</v>
      </c>
      <c r="S112" s="186">
        <v>0</v>
      </c>
      <c r="T112" s="187">
        <f t="shared" si="23"/>
        <v>0</v>
      </c>
      <c r="AR112" s="25" t="s">
        <v>516</v>
      </c>
      <c r="AT112" s="25" t="s">
        <v>287</v>
      </c>
      <c r="AU112" s="25" t="s">
        <v>142</v>
      </c>
      <c r="AY112" s="25" t="s">
        <v>285</v>
      </c>
      <c r="BE112" s="188">
        <f t="shared" si="24"/>
        <v>0</v>
      </c>
      <c r="BF112" s="188">
        <f t="shared" si="25"/>
        <v>0</v>
      </c>
      <c r="BG112" s="188">
        <f t="shared" si="26"/>
        <v>0</v>
      </c>
      <c r="BH112" s="188">
        <f t="shared" si="27"/>
        <v>0</v>
      </c>
      <c r="BI112" s="188">
        <f t="shared" si="28"/>
        <v>0</v>
      </c>
      <c r="BJ112" s="25" t="s">
        <v>82</v>
      </c>
      <c r="BK112" s="188">
        <f t="shared" si="29"/>
        <v>0</v>
      </c>
      <c r="BL112" s="25" t="s">
        <v>516</v>
      </c>
      <c r="BM112" s="25" t="s">
        <v>5213</v>
      </c>
    </row>
    <row r="113" spans="2:65" s="1" customFormat="1" ht="20.399999999999999" customHeight="1">
      <c r="B113" s="176"/>
      <c r="C113" s="177" t="s">
        <v>376</v>
      </c>
      <c r="D113" s="177" t="s">
        <v>287</v>
      </c>
      <c r="E113" s="178" t="s">
        <v>2661</v>
      </c>
      <c r="F113" s="179" t="s">
        <v>2662</v>
      </c>
      <c r="G113" s="180" t="s">
        <v>318</v>
      </c>
      <c r="H113" s="181">
        <v>48</v>
      </c>
      <c r="I113" s="182"/>
      <c r="J113" s="183">
        <f t="shared" si="20"/>
        <v>0</v>
      </c>
      <c r="K113" s="415" t="s">
        <v>5584</v>
      </c>
      <c r="L113" s="42"/>
      <c r="M113" s="184" t="s">
        <v>5</v>
      </c>
      <c r="N113" s="185" t="s">
        <v>45</v>
      </c>
      <c r="O113" s="43"/>
      <c r="P113" s="186">
        <f t="shared" si="21"/>
        <v>0</v>
      </c>
      <c r="Q113" s="186">
        <v>0</v>
      </c>
      <c r="R113" s="186">
        <f t="shared" si="22"/>
        <v>0</v>
      </c>
      <c r="S113" s="186">
        <v>0</v>
      </c>
      <c r="T113" s="187">
        <f t="shared" si="23"/>
        <v>0</v>
      </c>
      <c r="AR113" s="25" t="s">
        <v>516</v>
      </c>
      <c r="AT113" s="25" t="s">
        <v>287</v>
      </c>
      <c r="AU113" s="25" t="s">
        <v>142</v>
      </c>
      <c r="AY113" s="25" t="s">
        <v>285</v>
      </c>
      <c r="BE113" s="188">
        <f t="shared" si="24"/>
        <v>0</v>
      </c>
      <c r="BF113" s="188">
        <f t="shared" si="25"/>
        <v>0</v>
      </c>
      <c r="BG113" s="188">
        <f t="shared" si="26"/>
        <v>0</v>
      </c>
      <c r="BH113" s="188">
        <f t="shared" si="27"/>
        <v>0</v>
      </c>
      <c r="BI113" s="188">
        <f t="shared" si="28"/>
        <v>0</v>
      </c>
      <c r="BJ113" s="25" t="s">
        <v>82</v>
      </c>
      <c r="BK113" s="188">
        <f t="shared" si="29"/>
        <v>0</v>
      </c>
      <c r="BL113" s="25" t="s">
        <v>516</v>
      </c>
      <c r="BM113" s="25" t="s">
        <v>5214</v>
      </c>
    </row>
    <row r="114" spans="2:65" s="1" customFormat="1" ht="20.399999999999999" customHeight="1">
      <c r="B114" s="176"/>
      <c r="C114" s="177" t="s">
        <v>477</v>
      </c>
      <c r="D114" s="177" t="s">
        <v>287</v>
      </c>
      <c r="E114" s="178" t="s">
        <v>5215</v>
      </c>
      <c r="F114" s="179" t="s">
        <v>5216</v>
      </c>
      <c r="G114" s="180" t="s">
        <v>318</v>
      </c>
      <c r="H114" s="181">
        <v>48</v>
      </c>
      <c r="I114" s="182"/>
      <c r="J114" s="183">
        <f t="shared" si="20"/>
        <v>0</v>
      </c>
      <c r="K114" s="415" t="s">
        <v>5584</v>
      </c>
      <c r="L114" s="42"/>
      <c r="M114" s="184" t="s">
        <v>5</v>
      </c>
      <c r="N114" s="185" t="s">
        <v>45</v>
      </c>
      <c r="O114" s="43"/>
      <c r="P114" s="186">
        <f t="shared" si="21"/>
        <v>0</v>
      </c>
      <c r="Q114" s="186">
        <v>0</v>
      </c>
      <c r="R114" s="186">
        <f t="shared" si="22"/>
        <v>0</v>
      </c>
      <c r="S114" s="186">
        <v>0</v>
      </c>
      <c r="T114" s="187">
        <f t="shared" si="23"/>
        <v>0</v>
      </c>
      <c r="AR114" s="25" t="s">
        <v>516</v>
      </c>
      <c r="AT114" s="25" t="s">
        <v>287</v>
      </c>
      <c r="AU114" s="25" t="s">
        <v>142</v>
      </c>
      <c r="AY114" s="25" t="s">
        <v>285</v>
      </c>
      <c r="BE114" s="188">
        <f t="shared" si="24"/>
        <v>0</v>
      </c>
      <c r="BF114" s="188">
        <f t="shared" si="25"/>
        <v>0</v>
      </c>
      <c r="BG114" s="188">
        <f t="shared" si="26"/>
        <v>0</v>
      </c>
      <c r="BH114" s="188">
        <f t="shared" si="27"/>
        <v>0</v>
      </c>
      <c r="BI114" s="188">
        <f t="shared" si="28"/>
        <v>0</v>
      </c>
      <c r="BJ114" s="25" t="s">
        <v>82</v>
      </c>
      <c r="BK114" s="188">
        <f t="shared" si="29"/>
        <v>0</v>
      </c>
      <c r="BL114" s="25" t="s">
        <v>516</v>
      </c>
      <c r="BM114" s="25" t="s">
        <v>5217</v>
      </c>
    </row>
    <row r="115" spans="2:65" s="1" customFormat="1" ht="20.399999999999999" customHeight="1">
      <c r="B115" s="176"/>
      <c r="C115" s="177" t="s">
        <v>381</v>
      </c>
      <c r="D115" s="177" t="s">
        <v>287</v>
      </c>
      <c r="E115" s="178" t="s">
        <v>2673</v>
      </c>
      <c r="F115" s="179" t="s">
        <v>2674</v>
      </c>
      <c r="G115" s="180" t="s">
        <v>328</v>
      </c>
      <c r="H115" s="181">
        <v>19</v>
      </c>
      <c r="I115" s="182"/>
      <c r="J115" s="183">
        <f t="shared" si="20"/>
        <v>0</v>
      </c>
      <c r="K115" s="415" t="s">
        <v>5584</v>
      </c>
      <c r="L115" s="42"/>
      <c r="M115" s="184" t="s">
        <v>5</v>
      </c>
      <c r="N115" s="185" t="s">
        <v>45</v>
      </c>
      <c r="O115" s="43"/>
      <c r="P115" s="186">
        <f t="shared" si="21"/>
        <v>0</v>
      </c>
      <c r="Q115" s="186">
        <v>0</v>
      </c>
      <c r="R115" s="186">
        <f t="shared" si="22"/>
        <v>0</v>
      </c>
      <c r="S115" s="186">
        <v>0</v>
      </c>
      <c r="T115" s="187">
        <f t="shared" si="23"/>
        <v>0</v>
      </c>
      <c r="AR115" s="25" t="s">
        <v>516</v>
      </c>
      <c r="AT115" s="25" t="s">
        <v>287</v>
      </c>
      <c r="AU115" s="25" t="s">
        <v>142</v>
      </c>
      <c r="AY115" s="25" t="s">
        <v>285</v>
      </c>
      <c r="BE115" s="188">
        <f t="shared" si="24"/>
        <v>0</v>
      </c>
      <c r="BF115" s="188">
        <f t="shared" si="25"/>
        <v>0</v>
      </c>
      <c r="BG115" s="188">
        <f t="shared" si="26"/>
        <v>0</v>
      </c>
      <c r="BH115" s="188">
        <f t="shared" si="27"/>
        <v>0</v>
      </c>
      <c r="BI115" s="188">
        <f t="shared" si="28"/>
        <v>0</v>
      </c>
      <c r="BJ115" s="25" t="s">
        <v>82</v>
      </c>
      <c r="BK115" s="188">
        <f t="shared" si="29"/>
        <v>0</v>
      </c>
      <c r="BL115" s="25" t="s">
        <v>516</v>
      </c>
      <c r="BM115" s="25" t="s">
        <v>5218</v>
      </c>
    </row>
    <row r="116" spans="2:65" s="10" customFormat="1" ht="22.35" customHeight="1">
      <c r="B116" s="162"/>
      <c r="D116" s="173" t="s">
        <v>73</v>
      </c>
      <c r="E116" s="174" t="s">
        <v>5219</v>
      </c>
      <c r="F116" s="174" t="s">
        <v>5220</v>
      </c>
      <c r="I116" s="165"/>
      <c r="J116" s="175">
        <f>BK116</f>
        <v>0</v>
      </c>
      <c r="K116" s="401"/>
      <c r="L116" s="162"/>
      <c r="M116" s="167"/>
      <c r="N116" s="168"/>
      <c r="O116" s="168"/>
      <c r="P116" s="169">
        <f>SUM(P117:P118)</f>
        <v>0</v>
      </c>
      <c r="Q116" s="168"/>
      <c r="R116" s="169">
        <f>SUM(R117:R118)</f>
        <v>0</v>
      </c>
      <c r="S116" s="168"/>
      <c r="T116" s="170">
        <f>SUM(T117:T118)</f>
        <v>0</v>
      </c>
      <c r="AR116" s="163" t="s">
        <v>142</v>
      </c>
      <c r="AT116" s="171" t="s">
        <v>73</v>
      </c>
      <c r="AU116" s="171" t="s">
        <v>84</v>
      </c>
      <c r="AY116" s="163" t="s">
        <v>285</v>
      </c>
      <c r="BK116" s="172">
        <f>SUM(BK117:BK118)</f>
        <v>0</v>
      </c>
    </row>
    <row r="117" spans="2:65" s="1" customFormat="1" ht="20.399999999999999" customHeight="1">
      <c r="B117" s="176"/>
      <c r="C117" s="177" t="s">
        <v>484</v>
      </c>
      <c r="D117" s="177" t="s">
        <v>287</v>
      </c>
      <c r="E117" s="178" t="s">
        <v>5221</v>
      </c>
      <c r="F117" s="179" t="s">
        <v>5222</v>
      </c>
      <c r="G117" s="180" t="s">
        <v>3800</v>
      </c>
      <c r="H117" s="181">
        <v>1</v>
      </c>
      <c r="I117" s="182"/>
      <c r="J117" s="183">
        <f>ROUND(I117*H117,2)</f>
        <v>0</v>
      </c>
      <c r="K117" s="415" t="s">
        <v>5584</v>
      </c>
      <c r="L117" s="42"/>
      <c r="M117" s="184" t="s">
        <v>5</v>
      </c>
      <c r="N117" s="185" t="s">
        <v>45</v>
      </c>
      <c r="O117" s="43"/>
      <c r="P117" s="186">
        <f>O117*H117</f>
        <v>0</v>
      </c>
      <c r="Q117" s="186">
        <v>0</v>
      </c>
      <c r="R117" s="186">
        <f>Q117*H117</f>
        <v>0</v>
      </c>
      <c r="S117" s="186">
        <v>0</v>
      </c>
      <c r="T117" s="187">
        <f>S117*H117</f>
        <v>0</v>
      </c>
      <c r="AR117" s="25" t="s">
        <v>516</v>
      </c>
      <c r="AT117" s="25" t="s">
        <v>287</v>
      </c>
      <c r="AU117" s="25" t="s">
        <v>142</v>
      </c>
      <c r="AY117" s="25" t="s">
        <v>285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5" t="s">
        <v>82</v>
      </c>
      <c r="BK117" s="188">
        <f>ROUND(I117*H117,2)</f>
        <v>0</v>
      </c>
      <c r="BL117" s="25" t="s">
        <v>516</v>
      </c>
      <c r="BM117" s="25" t="s">
        <v>5223</v>
      </c>
    </row>
    <row r="118" spans="2:65" s="1" customFormat="1" ht="20.399999999999999" customHeight="1">
      <c r="B118" s="176"/>
      <c r="C118" s="177" t="s">
        <v>153</v>
      </c>
      <c r="D118" s="177" t="s">
        <v>287</v>
      </c>
      <c r="E118" s="178" t="s">
        <v>5224</v>
      </c>
      <c r="F118" s="179" t="s">
        <v>5222</v>
      </c>
      <c r="G118" s="180" t="s">
        <v>2707</v>
      </c>
      <c r="H118" s="181">
        <v>12</v>
      </c>
      <c r="I118" s="182"/>
      <c r="J118" s="183">
        <f>ROUND(I118*H118,2)</f>
        <v>0</v>
      </c>
      <c r="K118" s="415" t="s">
        <v>5584</v>
      </c>
      <c r="L118" s="42"/>
      <c r="M118" s="184" t="s">
        <v>5</v>
      </c>
      <c r="N118" s="257" t="s">
        <v>45</v>
      </c>
      <c r="O118" s="258"/>
      <c r="P118" s="259">
        <f>O118*H118</f>
        <v>0</v>
      </c>
      <c r="Q118" s="259">
        <v>0</v>
      </c>
      <c r="R118" s="259">
        <f>Q118*H118</f>
        <v>0</v>
      </c>
      <c r="S118" s="259">
        <v>0</v>
      </c>
      <c r="T118" s="260">
        <f>S118*H118</f>
        <v>0</v>
      </c>
      <c r="AR118" s="25" t="s">
        <v>516</v>
      </c>
      <c r="AT118" s="25" t="s">
        <v>287</v>
      </c>
      <c r="AU118" s="25" t="s">
        <v>142</v>
      </c>
      <c r="AY118" s="25" t="s">
        <v>285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5" t="s">
        <v>82</v>
      </c>
      <c r="BK118" s="188">
        <f>ROUND(I118*H118,2)</f>
        <v>0</v>
      </c>
      <c r="BL118" s="25" t="s">
        <v>516</v>
      </c>
      <c r="BM118" s="25" t="s">
        <v>5225</v>
      </c>
    </row>
    <row r="119" spans="2:65" s="1" customFormat="1" ht="6.9" customHeight="1">
      <c r="B119" s="57"/>
      <c r="C119" s="58"/>
      <c r="D119" s="58"/>
      <c r="E119" s="58"/>
      <c r="F119" s="58"/>
      <c r="G119" s="58"/>
      <c r="H119" s="58"/>
      <c r="I119" s="129"/>
      <c r="J119" s="58"/>
      <c r="K119" s="58"/>
      <c r="L119" s="42"/>
    </row>
  </sheetData>
  <autoFilter ref="C81:K118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2"/>
  <sheetViews>
    <sheetView showGridLines="0" workbookViewId="0">
      <pane ySplit="1" topLeftCell="A143" activePane="bottomLeft" state="frozen"/>
      <selection pane="bottomLeft" activeCell="K88" sqref="K88:K161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0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1"/>
      <c r="C1" s="101"/>
      <c r="D1" s="102" t="s">
        <v>1</v>
      </c>
      <c r="E1" s="101"/>
      <c r="F1" s="103" t="s">
        <v>122</v>
      </c>
      <c r="G1" s="384" t="s">
        <v>123</v>
      </c>
      <c r="H1" s="384"/>
      <c r="I1" s="104"/>
      <c r="J1" s="103" t="s">
        <v>124</v>
      </c>
      <c r="K1" s="102" t="s">
        <v>125</v>
      </c>
      <c r="L1" s="103" t="s">
        <v>126</v>
      </c>
      <c r="M1" s="103"/>
      <c r="N1" s="103"/>
      <c r="O1" s="103"/>
      <c r="P1" s="103"/>
      <c r="Q1" s="103"/>
      <c r="R1" s="103"/>
      <c r="S1" s="103"/>
      <c r="T1" s="10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44" t="s">
        <v>8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5" t="s">
        <v>116</v>
      </c>
    </row>
    <row r="3" spans="1:70" ht="6.9" customHeight="1">
      <c r="B3" s="26"/>
      <c r="C3" s="27"/>
      <c r="D3" s="27"/>
      <c r="E3" s="27"/>
      <c r="F3" s="27"/>
      <c r="G3" s="27"/>
      <c r="H3" s="27"/>
      <c r="I3" s="106"/>
      <c r="J3" s="27"/>
      <c r="K3" s="28"/>
      <c r="AT3" s="25" t="s">
        <v>84</v>
      </c>
    </row>
    <row r="4" spans="1:70" ht="36.9" customHeight="1">
      <c r="B4" s="29"/>
      <c r="C4" s="30"/>
      <c r="D4" s="31" t="s">
        <v>131</v>
      </c>
      <c r="E4" s="30"/>
      <c r="F4" s="30"/>
      <c r="G4" s="30"/>
      <c r="H4" s="30"/>
      <c r="I4" s="107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07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07"/>
      <c r="J6" s="30"/>
      <c r="K6" s="32"/>
    </row>
    <row r="7" spans="1:70" ht="20.399999999999999" customHeight="1">
      <c r="B7" s="29"/>
      <c r="C7" s="30"/>
      <c r="D7" s="30"/>
      <c r="E7" s="385" t="str">
        <f>'Rekapitulace stavby'!K6</f>
        <v xml:space="preserve"> Památník J.A. Komenského ve Fulneku- živé muzeum II - ZD</v>
      </c>
      <c r="F7" s="386"/>
      <c r="G7" s="386"/>
      <c r="H7" s="386"/>
      <c r="I7" s="107"/>
      <c r="J7" s="30"/>
      <c r="K7" s="32"/>
    </row>
    <row r="8" spans="1:70" s="1" customFormat="1" ht="13.2">
      <c r="B8" s="42"/>
      <c r="C8" s="43"/>
      <c r="D8" s="38" t="s">
        <v>140</v>
      </c>
      <c r="E8" s="43"/>
      <c r="F8" s="43"/>
      <c r="G8" s="43"/>
      <c r="H8" s="43"/>
      <c r="I8" s="108"/>
      <c r="J8" s="43"/>
      <c r="K8" s="46"/>
    </row>
    <row r="9" spans="1:70" s="1" customFormat="1" ht="36.9" customHeight="1">
      <c r="B9" s="42"/>
      <c r="C9" s="43"/>
      <c r="D9" s="43"/>
      <c r="E9" s="387" t="s">
        <v>5226</v>
      </c>
      <c r="F9" s="388"/>
      <c r="G9" s="388"/>
      <c r="H9" s="388"/>
      <c r="I9" s="10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08"/>
      <c r="J10" s="43"/>
      <c r="K10" s="46"/>
    </row>
    <row r="11" spans="1:70" s="1" customFormat="1" ht="14.4" customHeight="1">
      <c r="B11" s="42"/>
      <c r="C11" s="43"/>
      <c r="D11" s="38" t="s">
        <v>21</v>
      </c>
      <c r="E11" s="43"/>
      <c r="F11" s="36" t="s">
        <v>117</v>
      </c>
      <c r="G11" s="43"/>
      <c r="H11" s="43"/>
      <c r="I11" s="109" t="s">
        <v>23</v>
      </c>
      <c r="J11" s="36" t="s">
        <v>5</v>
      </c>
      <c r="K11" s="46"/>
    </row>
    <row r="12" spans="1:70" s="1" customFormat="1" ht="14.4" customHeight="1">
      <c r="B12" s="42"/>
      <c r="C12" s="43"/>
      <c r="D12" s="38" t="s">
        <v>24</v>
      </c>
      <c r="E12" s="43"/>
      <c r="F12" s="36" t="s">
        <v>150</v>
      </c>
      <c r="G12" s="43"/>
      <c r="H12" s="43"/>
      <c r="I12" s="109" t="s">
        <v>26</v>
      </c>
      <c r="J12" s="110" t="str">
        <f>'Rekapitulace stavby'!AN8</f>
        <v>5. 4. 2018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08"/>
      <c r="J13" s="43"/>
      <c r="K13" s="46"/>
    </row>
    <row r="14" spans="1:70" s="1" customFormat="1" ht="14.4" customHeight="1">
      <c r="B14" s="42"/>
      <c r="C14" s="43"/>
      <c r="D14" s="38" t="s">
        <v>28</v>
      </c>
      <c r="E14" s="43"/>
      <c r="F14" s="43"/>
      <c r="G14" s="43"/>
      <c r="H14" s="43"/>
      <c r="I14" s="109" t="s">
        <v>29</v>
      </c>
      <c r="J14" s="36" t="s">
        <v>5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09" t="s">
        <v>31</v>
      </c>
      <c r="J15" s="36" t="s">
        <v>5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08"/>
      <c r="J16" s="43"/>
      <c r="K16" s="46"/>
    </row>
    <row r="17" spans="2:11" s="1" customFormat="1" ht="14.4" customHeight="1">
      <c r="B17" s="42"/>
      <c r="C17" s="43"/>
      <c r="D17" s="38" t="s">
        <v>32</v>
      </c>
      <c r="E17" s="43"/>
      <c r="F17" s="43"/>
      <c r="G17" s="43"/>
      <c r="H17" s="43"/>
      <c r="I17" s="10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0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08"/>
      <c r="J19" s="43"/>
      <c r="K19" s="46"/>
    </row>
    <row r="20" spans="2:11" s="1" customFormat="1" ht="14.4" customHeight="1">
      <c r="B20" s="42"/>
      <c r="C20" s="43"/>
      <c r="D20" s="38" t="s">
        <v>34</v>
      </c>
      <c r="E20" s="43"/>
      <c r="F20" s="43"/>
      <c r="G20" s="43"/>
      <c r="H20" s="43"/>
      <c r="I20" s="109" t="s">
        <v>29</v>
      </c>
      <c r="J20" s="36" t="s">
        <v>35</v>
      </c>
      <c r="K20" s="46"/>
    </row>
    <row r="21" spans="2:11" s="1" customFormat="1" ht="18" customHeight="1">
      <c r="B21" s="42"/>
      <c r="C21" s="43"/>
      <c r="D21" s="43"/>
      <c r="E21" s="36" t="s">
        <v>36</v>
      </c>
      <c r="F21" s="43"/>
      <c r="G21" s="43"/>
      <c r="H21" s="43"/>
      <c r="I21" s="109" t="s">
        <v>31</v>
      </c>
      <c r="J21" s="36" t="s">
        <v>5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08"/>
      <c r="J22" s="43"/>
      <c r="K22" s="46"/>
    </row>
    <row r="23" spans="2:11" s="1" customFormat="1" ht="14.4" customHeight="1">
      <c r="B23" s="42"/>
      <c r="C23" s="43"/>
      <c r="D23" s="38" t="s">
        <v>38</v>
      </c>
      <c r="E23" s="43"/>
      <c r="F23" s="43"/>
      <c r="G23" s="43"/>
      <c r="H23" s="43"/>
      <c r="I23" s="108"/>
      <c r="J23" s="43"/>
      <c r="K23" s="46"/>
    </row>
    <row r="24" spans="2:11" s="6" customFormat="1" ht="20.399999999999999" customHeight="1">
      <c r="B24" s="111"/>
      <c r="C24" s="112"/>
      <c r="D24" s="112"/>
      <c r="E24" s="377" t="s">
        <v>5227</v>
      </c>
      <c r="F24" s="377"/>
      <c r="G24" s="377"/>
      <c r="H24" s="377"/>
      <c r="I24" s="113"/>
      <c r="J24" s="112"/>
      <c r="K24" s="114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08"/>
      <c r="J25" s="43"/>
      <c r="K25" s="46"/>
    </row>
    <row r="26" spans="2:11" s="1" customFormat="1" ht="6.9" customHeight="1">
      <c r="B26" s="42"/>
      <c r="C26" s="43"/>
      <c r="D26" s="69"/>
      <c r="E26" s="69"/>
      <c r="F26" s="69"/>
      <c r="G26" s="69"/>
      <c r="H26" s="69"/>
      <c r="I26" s="115"/>
      <c r="J26" s="69"/>
      <c r="K26" s="116"/>
    </row>
    <row r="27" spans="2:11" s="1" customFormat="1" ht="25.35" customHeight="1">
      <c r="B27" s="42"/>
      <c r="C27" s="43"/>
      <c r="D27" s="117" t="s">
        <v>40</v>
      </c>
      <c r="E27" s="43"/>
      <c r="F27" s="43"/>
      <c r="G27" s="43"/>
      <c r="H27" s="43"/>
      <c r="I27" s="108"/>
      <c r="J27" s="118">
        <f>ROUND(J86,2)</f>
        <v>0</v>
      </c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15"/>
      <c r="J28" s="69"/>
      <c r="K28" s="116"/>
    </row>
    <row r="29" spans="2:11" s="1" customFormat="1" ht="14.4" customHeight="1">
      <c r="B29" s="42"/>
      <c r="C29" s="43"/>
      <c r="D29" s="43"/>
      <c r="E29" s="43"/>
      <c r="F29" s="47" t="s">
        <v>42</v>
      </c>
      <c r="G29" s="43"/>
      <c r="H29" s="43"/>
      <c r="I29" s="119" t="s">
        <v>41</v>
      </c>
      <c r="J29" s="47" t="s">
        <v>43</v>
      </c>
      <c r="K29" s="46"/>
    </row>
    <row r="30" spans="2:11" s="1" customFormat="1" ht="14.4" customHeight="1">
      <c r="B30" s="42"/>
      <c r="C30" s="43"/>
      <c r="D30" s="50" t="s">
        <v>44</v>
      </c>
      <c r="E30" s="50" t="s">
        <v>45</v>
      </c>
      <c r="F30" s="120">
        <f>ROUND(SUM(BE86:BE161), 2)</f>
        <v>0</v>
      </c>
      <c r="G30" s="43"/>
      <c r="H30" s="43"/>
      <c r="I30" s="121">
        <v>0.21</v>
      </c>
      <c r="J30" s="120">
        <f>ROUND(ROUND((SUM(BE86:BE161)),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46</v>
      </c>
      <c r="F31" s="120">
        <f>ROUND(SUM(BF86:BF161), 2)</f>
        <v>0</v>
      </c>
      <c r="G31" s="43"/>
      <c r="H31" s="43"/>
      <c r="I31" s="121">
        <v>0.15</v>
      </c>
      <c r="J31" s="120">
        <f>ROUND(ROUND((SUM(BF86:BF161)),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47</v>
      </c>
      <c r="F32" s="120">
        <f>ROUND(SUM(BG86:BG161), 2)</f>
        <v>0</v>
      </c>
      <c r="G32" s="43"/>
      <c r="H32" s="43"/>
      <c r="I32" s="121">
        <v>0.21</v>
      </c>
      <c r="J32" s="120">
        <v>0</v>
      </c>
      <c r="K32" s="46"/>
    </row>
    <row r="33" spans="2:11" s="1" customFormat="1" ht="14.4" hidden="1" customHeight="1">
      <c r="B33" s="42"/>
      <c r="C33" s="43"/>
      <c r="D33" s="43"/>
      <c r="E33" s="50" t="s">
        <v>48</v>
      </c>
      <c r="F33" s="120">
        <f>ROUND(SUM(BH86:BH161), 2)</f>
        <v>0</v>
      </c>
      <c r="G33" s="43"/>
      <c r="H33" s="43"/>
      <c r="I33" s="121">
        <v>0.15</v>
      </c>
      <c r="J33" s="120"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20">
        <f>ROUND(SUM(BI86:BI161), 2)</f>
        <v>0</v>
      </c>
      <c r="G34" s="43"/>
      <c r="H34" s="43"/>
      <c r="I34" s="121">
        <v>0</v>
      </c>
      <c r="J34" s="120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08"/>
      <c r="J35" s="43"/>
      <c r="K35" s="46"/>
    </row>
    <row r="36" spans="2:11" s="1" customFormat="1" ht="25.35" customHeight="1">
      <c r="B36" s="42"/>
      <c r="C36" s="122"/>
      <c r="D36" s="123" t="s">
        <v>50</v>
      </c>
      <c r="E36" s="72"/>
      <c r="F36" s="72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29"/>
      <c r="J37" s="58"/>
      <c r="K37" s="59"/>
    </row>
    <row r="41" spans="2:11" s="1" customFormat="1" ht="6.9" customHeight="1">
      <c r="B41" s="60"/>
      <c r="C41" s="61"/>
      <c r="D41" s="61"/>
      <c r="E41" s="61"/>
      <c r="F41" s="61"/>
      <c r="G41" s="61"/>
      <c r="H41" s="61"/>
      <c r="I41" s="130"/>
      <c r="J41" s="61"/>
      <c r="K41" s="131"/>
    </row>
    <row r="42" spans="2:11" s="1" customFormat="1" ht="36.9" customHeight="1">
      <c r="B42" s="42"/>
      <c r="C42" s="31" t="s">
        <v>157</v>
      </c>
      <c r="D42" s="43"/>
      <c r="E42" s="43"/>
      <c r="F42" s="43"/>
      <c r="G42" s="43"/>
      <c r="H42" s="43"/>
      <c r="I42" s="108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08"/>
      <c r="J43" s="43"/>
      <c r="K43" s="46"/>
    </row>
    <row r="44" spans="2:11" s="1" customFormat="1" ht="14.4" customHeight="1">
      <c r="B44" s="42"/>
      <c r="C44" s="38" t="s">
        <v>19</v>
      </c>
      <c r="D44" s="43"/>
      <c r="E44" s="43"/>
      <c r="F44" s="43"/>
      <c r="G44" s="43"/>
      <c r="H44" s="43"/>
      <c r="I44" s="108"/>
      <c r="J44" s="43"/>
      <c r="K44" s="46"/>
    </row>
    <row r="45" spans="2:11" s="1" customFormat="1" ht="20.399999999999999" customHeight="1">
      <c r="B45" s="42"/>
      <c r="C45" s="43"/>
      <c r="D45" s="43"/>
      <c r="E45" s="385" t="str">
        <f>E7</f>
        <v xml:space="preserve"> Památník J.A. Komenského ve Fulneku- živé muzeum II - ZD</v>
      </c>
      <c r="F45" s="386"/>
      <c r="G45" s="386"/>
      <c r="H45" s="386"/>
      <c r="I45" s="108"/>
      <c r="J45" s="43"/>
      <c r="K45" s="46"/>
    </row>
    <row r="46" spans="2:11" s="1" customFormat="1" ht="14.4" customHeight="1">
      <c r="B46" s="42"/>
      <c r="C46" s="38" t="s">
        <v>140</v>
      </c>
      <c r="D46" s="43"/>
      <c r="E46" s="43"/>
      <c r="F46" s="43"/>
      <c r="G46" s="43"/>
      <c r="H46" s="43"/>
      <c r="I46" s="108"/>
      <c r="J46" s="43"/>
      <c r="K46" s="46"/>
    </row>
    <row r="47" spans="2:11" s="1" customFormat="1" ht="22.2" customHeight="1">
      <c r="B47" s="42"/>
      <c r="C47" s="43"/>
      <c r="D47" s="43"/>
      <c r="E47" s="387" t="str">
        <f>E9</f>
        <v>074-10-II - SO 10 Venkovní zpevněné plochy</v>
      </c>
      <c r="F47" s="388"/>
      <c r="G47" s="388"/>
      <c r="H47" s="388"/>
      <c r="I47" s="108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0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Sborová 80, Fulnek</v>
      </c>
      <c r="G49" s="43"/>
      <c r="H49" s="43"/>
      <c r="I49" s="109" t="s">
        <v>26</v>
      </c>
      <c r="J49" s="110" t="str">
        <f>IF(J12="","",J12)</f>
        <v>5. 4. 2018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08"/>
      <c r="J50" s="43"/>
      <c r="K50" s="46"/>
    </row>
    <row r="51" spans="2:47" s="1" customFormat="1" ht="13.2">
      <c r="B51" s="42"/>
      <c r="C51" s="38" t="s">
        <v>28</v>
      </c>
      <c r="D51" s="43"/>
      <c r="E51" s="43"/>
      <c r="F51" s="36" t="str">
        <f>E15</f>
        <v>MUZEUM NOVOJIČÍNSKA, příspěvková org., N</v>
      </c>
      <c r="G51" s="43"/>
      <c r="H51" s="43"/>
      <c r="I51" s="109" t="s">
        <v>34</v>
      </c>
      <c r="J51" s="36" t="str">
        <f>E21</f>
        <v>TOMEŠ Petr ing., Raisova 5, Ova-Mar. Hory</v>
      </c>
      <c r="K51" s="46"/>
    </row>
    <row r="52" spans="2:47" s="1" customFormat="1" ht="14.4" customHeight="1">
      <c r="B52" s="42"/>
      <c r="C52" s="38" t="s">
        <v>32</v>
      </c>
      <c r="D52" s="43"/>
      <c r="E52" s="43"/>
      <c r="F52" s="36" t="str">
        <f>IF(E18="","",E18)</f>
        <v/>
      </c>
      <c r="G52" s="43"/>
      <c r="H52" s="43"/>
      <c r="I52" s="10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8"/>
      <c r="J53" s="43"/>
      <c r="K53" s="46"/>
    </row>
    <row r="54" spans="2:47" s="1" customFormat="1" ht="29.25" customHeight="1">
      <c r="B54" s="42"/>
      <c r="C54" s="132" t="s">
        <v>158</v>
      </c>
      <c r="D54" s="122"/>
      <c r="E54" s="122"/>
      <c r="F54" s="122"/>
      <c r="G54" s="122"/>
      <c r="H54" s="122"/>
      <c r="I54" s="133"/>
      <c r="J54" s="134" t="s">
        <v>159</v>
      </c>
      <c r="K54" s="135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8"/>
      <c r="J55" s="43"/>
      <c r="K55" s="46"/>
    </row>
    <row r="56" spans="2:47" s="1" customFormat="1" ht="29.25" customHeight="1">
      <c r="B56" s="42"/>
      <c r="C56" s="136" t="s">
        <v>160</v>
      </c>
      <c r="D56" s="43"/>
      <c r="E56" s="43"/>
      <c r="F56" s="43"/>
      <c r="G56" s="43"/>
      <c r="H56" s="43"/>
      <c r="I56" s="108"/>
      <c r="J56" s="118">
        <f>J86</f>
        <v>0</v>
      </c>
      <c r="K56" s="46"/>
      <c r="AU56" s="25" t="s">
        <v>161</v>
      </c>
    </row>
    <row r="57" spans="2:47" s="7" customFormat="1" ht="24.9" customHeight="1">
      <c r="B57" s="137"/>
      <c r="C57" s="138"/>
      <c r="D57" s="139" t="s">
        <v>4733</v>
      </c>
      <c r="E57" s="140"/>
      <c r="F57" s="140"/>
      <c r="G57" s="140"/>
      <c r="H57" s="140"/>
      <c r="I57" s="141"/>
      <c r="J57" s="142">
        <f>J87</f>
        <v>0</v>
      </c>
      <c r="K57" s="143"/>
    </row>
    <row r="58" spans="2:47" s="7" customFormat="1" ht="24.9" customHeight="1">
      <c r="B58" s="137"/>
      <c r="C58" s="138"/>
      <c r="D58" s="139" t="s">
        <v>4734</v>
      </c>
      <c r="E58" s="140"/>
      <c r="F58" s="140"/>
      <c r="G58" s="140"/>
      <c r="H58" s="140"/>
      <c r="I58" s="141"/>
      <c r="J58" s="142">
        <f>J113</f>
        <v>0</v>
      </c>
      <c r="K58" s="143"/>
    </row>
    <row r="59" spans="2:47" s="7" customFormat="1" ht="24.9" customHeight="1">
      <c r="B59" s="137"/>
      <c r="C59" s="138"/>
      <c r="D59" s="139" t="s">
        <v>5228</v>
      </c>
      <c r="E59" s="140"/>
      <c r="F59" s="140"/>
      <c r="G59" s="140"/>
      <c r="H59" s="140"/>
      <c r="I59" s="141"/>
      <c r="J59" s="142">
        <f>J118</f>
        <v>0</v>
      </c>
      <c r="K59" s="143"/>
    </row>
    <row r="60" spans="2:47" s="7" customFormat="1" ht="24.9" customHeight="1">
      <c r="B60" s="137"/>
      <c r="C60" s="138"/>
      <c r="D60" s="139" t="s">
        <v>5229</v>
      </c>
      <c r="E60" s="140"/>
      <c r="F60" s="140"/>
      <c r="G60" s="140"/>
      <c r="H60" s="140"/>
      <c r="I60" s="141"/>
      <c r="J60" s="142">
        <f>J122</f>
        <v>0</v>
      </c>
      <c r="K60" s="143"/>
    </row>
    <row r="61" spans="2:47" s="7" customFormat="1" ht="24.9" customHeight="1">
      <c r="B61" s="137"/>
      <c r="C61" s="138"/>
      <c r="D61" s="139" t="s">
        <v>5230</v>
      </c>
      <c r="E61" s="140"/>
      <c r="F61" s="140"/>
      <c r="G61" s="140"/>
      <c r="H61" s="140"/>
      <c r="I61" s="141"/>
      <c r="J61" s="142">
        <f>J128</f>
        <v>0</v>
      </c>
      <c r="K61" s="143"/>
    </row>
    <row r="62" spans="2:47" s="7" customFormat="1" ht="24.9" customHeight="1">
      <c r="B62" s="137"/>
      <c r="C62" s="138"/>
      <c r="D62" s="139" t="s">
        <v>4738</v>
      </c>
      <c r="E62" s="140"/>
      <c r="F62" s="140"/>
      <c r="G62" s="140"/>
      <c r="H62" s="140"/>
      <c r="I62" s="141"/>
      <c r="J62" s="142">
        <f>J130</f>
        <v>0</v>
      </c>
      <c r="K62" s="143"/>
    </row>
    <row r="63" spans="2:47" s="7" customFormat="1" ht="24.9" customHeight="1">
      <c r="B63" s="137"/>
      <c r="C63" s="138"/>
      <c r="D63" s="139" t="s">
        <v>4740</v>
      </c>
      <c r="E63" s="140"/>
      <c r="F63" s="140"/>
      <c r="G63" s="140"/>
      <c r="H63" s="140"/>
      <c r="I63" s="141"/>
      <c r="J63" s="142">
        <f>J136</f>
        <v>0</v>
      </c>
      <c r="K63" s="143"/>
    </row>
    <row r="64" spans="2:47" s="7" customFormat="1" ht="24.9" customHeight="1">
      <c r="B64" s="137"/>
      <c r="C64" s="138"/>
      <c r="D64" s="139" t="s">
        <v>5231</v>
      </c>
      <c r="E64" s="140"/>
      <c r="F64" s="140"/>
      <c r="G64" s="140"/>
      <c r="H64" s="140"/>
      <c r="I64" s="141"/>
      <c r="J64" s="142">
        <f>J138</f>
        <v>0</v>
      </c>
      <c r="K64" s="143"/>
    </row>
    <row r="65" spans="2:12" s="7" customFormat="1" ht="24.9" customHeight="1">
      <c r="B65" s="137"/>
      <c r="C65" s="138"/>
      <c r="D65" s="139" t="s">
        <v>5232</v>
      </c>
      <c r="E65" s="140"/>
      <c r="F65" s="140"/>
      <c r="G65" s="140"/>
      <c r="H65" s="140"/>
      <c r="I65" s="141"/>
      <c r="J65" s="142">
        <f>J146</f>
        <v>0</v>
      </c>
      <c r="K65" s="143"/>
    </row>
    <row r="66" spans="2:12" s="7" customFormat="1" ht="24.9" customHeight="1">
      <c r="B66" s="137"/>
      <c r="C66" s="138"/>
      <c r="D66" s="139" t="s">
        <v>5233</v>
      </c>
      <c r="E66" s="140"/>
      <c r="F66" s="140"/>
      <c r="G66" s="140"/>
      <c r="H66" s="140"/>
      <c r="I66" s="141"/>
      <c r="J66" s="142">
        <f>J151</f>
        <v>0</v>
      </c>
      <c r="K66" s="143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08"/>
      <c r="J67" s="43"/>
      <c r="K67" s="46"/>
    </row>
    <row r="68" spans="2:12" s="1" customFormat="1" ht="6.9" customHeight="1">
      <c r="B68" s="57"/>
      <c r="C68" s="58"/>
      <c r="D68" s="58"/>
      <c r="E68" s="58"/>
      <c r="F68" s="58"/>
      <c r="G68" s="58"/>
      <c r="H68" s="58"/>
      <c r="I68" s="129"/>
      <c r="J68" s="58"/>
      <c r="K68" s="59"/>
    </row>
    <row r="72" spans="2:12" s="1" customFormat="1" ht="6.9" customHeight="1">
      <c r="B72" s="60"/>
      <c r="C72" s="61"/>
      <c r="D72" s="61"/>
      <c r="E72" s="61"/>
      <c r="F72" s="61"/>
      <c r="G72" s="61"/>
      <c r="H72" s="61"/>
      <c r="I72" s="130"/>
      <c r="J72" s="61"/>
      <c r="K72" s="61"/>
      <c r="L72" s="42"/>
    </row>
    <row r="73" spans="2:12" s="1" customFormat="1" ht="36.9" customHeight="1">
      <c r="B73" s="42"/>
      <c r="C73" s="62" t="s">
        <v>269</v>
      </c>
      <c r="L73" s="42"/>
    </row>
    <row r="74" spans="2:12" s="1" customFormat="1" ht="6.9" customHeight="1">
      <c r="B74" s="42"/>
      <c r="L74" s="42"/>
    </row>
    <row r="75" spans="2:12" s="1" customFormat="1" ht="14.4" customHeight="1">
      <c r="B75" s="42"/>
      <c r="C75" s="64" t="s">
        <v>19</v>
      </c>
      <c r="L75" s="42"/>
    </row>
    <row r="76" spans="2:12" s="1" customFormat="1" ht="20.399999999999999" customHeight="1">
      <c r="B76" s="42"/>
      <c r="E76" s="381" t="str">
        <f>E7</f>
        <v xml:space="preserve"> Památník J.A. Komenského ve Fulneku- živé muzeum II - ZD</v>
      </c>
      <c r="F76" s="382"/>
      <c r="G76" s="382"/>
      <c r="H76" s="382"/>
      <c r="L76" s="42"/>
    </row>
    <row r="77" spans="2:12" s="1" customFormat="1" ht="14.4" customHeight="1">
      <c r="B77" s="42"/>
      <c r="C77" s="64" t="s">
        <v>140</v>
      </c>
      <c r="L77" s="42"/>
    </row>
    <row r="78" spans="2:12" s="1" customFormat="1" ht="22.2" customHeight="1">
      <c r="B78" s="42"/>
      <c r="E78" s="351" t="str">
        <f>E9</f>
        <v>074-10-II - SO 10 Venkovní zpevněné plochy</v>
      </c>
      <c r="F78" s="383"/>
      <c r="G78" s="383"/>
      <c r="H78" s="383"/>
      <c r="L78" s="42"/>
    </row>
    <row r="79" spans="2:12" s="1" customFormat="1" ht="6.9" customHeight="1">
      <c r="B79" s="42"/>
      <c r="L79" s="42"/>
    </row>
    <row r="80" spans="2:12" s="1" customFormat="1" ht="18" customHeight="1">
      <c r="B80" s="42"/>
      <c r="C80" s="64" t="s">
        <v>24</v>
      </c>
      <c r="F80" s="151" t="str">
        <f>F12</f>
        <v>Sborová 80, Fulnek</v>
      </c>
      <c r="I80" s="152" t="s">
        <v>26</v>
      </c>
      <c r="J80" s="68" t="str">
        <f>IF(J12="","",J12)</f>
        <v>5. 4. 2018</v>
      </c>
      <c r="L80" s="42"/>
    </row>
    <row r="81" spans="2:65" s="1" customFormat="1" ht="6.9" customHeight="1">
      <c r="B81" s="42"/>
      <c r="L81" s="42"/>
    </row>
    <row r="82" spans="2:65" s="1" customFormat="1" ht="13.2">
      <c r="B82" s="42"/>
      <c r="C82" s="64" t="s">
        <v>28</v>
      </c>
      <c r="F82" s="151" t="str">
        <f>E15</f>
        <v>MUZEUM NOVOJIČÍNSKA, příspěvková org., N</v>
      </c>
      <c r="I82" s="152" t="s">
        <v>34</v>
      </c>
      <c r="J82" s="151" t="str">
        <f>E21</f>
        <v>TOMEŠ Petr ing., Raisova 5, Ova-Mar. Hory</v>
      </c>
      <c r="L82" s="42"/>
    </row>
    <row r="83" spans="2:65" s="1" customFormat="1" ht="14.4" customHeight="1">
      <c r="B83" s="42"/>
      <c r="C83" s="64" t="s">
        <v>32</v>
      </c>
      <c r="F83" s="151" t="str">
        <f>IF(E18="","",E18)</f>
        <v/>
      </c>
      <c r="L83" s="42"/>
    </row>
    <row r="84" spans="2:65" s="1" customFormat="1" ht="10.35" customHeight="1">
      <c r="B84" s="42"/>
      <c r="L84" s="42"/>
    </row>
    <row r="85" spans="2:65" s="9" customFormat="1" ht="29.25" customHeight="1">
      <c r="B85" s="153"/>
      <c r="C85" s="154" t="s">
        <v>270</v>
      </c>
      <c r="D85" s="155" t="s">
        <v>59</v>
      </c>
      <c r="E85" s="155" t="s">
        <v>55</v>
      </c>
      <c r="F85" s="155" t="s">
        <v>271</v>
      </c>
      <c r="G85" s="155" t="s">
        <v>272</v>
      </c>
      <c r="H85" s="155" t="s">
        <v>273</v>
      </c>
      <c r="I85" s="156" t="s">
        <v>274</v>
      </c>
      <c r="J85" s="155" t="s">
        <v>159</v>
      </c>
      <c r="K85" s="157" t="s">
        <v>275</v>
      </c>
      <c r="L85" s="153"/>
      <c r="M85" s="74" t="s">
        <v>276</v>
      </c>
      <c r="N85" s="75" t="s">
        <v>44</v>
      </c>
      <c r="O85" s="75" t="s">
        <v>277</v>
      </c>
      <c r="P85" s="75" t="s">
        <v>278</v>
      </c>
      <c r="Q85" s="75" t="s">
        <v>279</v>
      </c>
      <c r="R85" s="75" t="s">
        <v>280</v>
      </c>
      <c r="S85" s="75" t="s">
        <v>281</v>
      </c>
      <c r="T85" s="76" t="s">
        <v>282</v>
      </c>
    </row>
    <row r="86" spans="2:65" s="1" customFormat="1" ht="29.25" customHeight="1">
      <c r="B86" s="42"/>
      <c r="C86" s="78" t="s">
        <v>160</v>
      </c>
      <c r="J86" s="158">
        <f>BK86</f>
        <v>0</v>
      </c>
      <c r="L86" s="42"/>
      <c r="M86" s="77"/>
      <c r="N86" s="69"/>
      <c r="O86" s="69"/>
      <c r="P86" s="159">
        <f>P87+P113+P118+P122+P128+P130+P136+P138+P146+P151</f>
        <v>0</v>
      </c>
      <c r="Q86" s="69"/>
      <c r="R86" s="159">
        <f>R87+R113+R118+R122+R128+R130+R136+R138+R146+R151</f>
        <v>17.212250000000001</v>
      </c>
      <c r="S86" s="69"/>
      <c r="T86" s="160">
        <f>T87+T113+T118+T122+T128+T130+T136+T138+T146+T151</f>
        <v>0</v>
      </c>
      <c r="AT86" s="25" t="s">
        <v>73</v>
      </c>
      <c r="AU86" s="25" t="s">
        <v>161</v>
      </c>
      <c r="BK86" s="161">
        <f>BK87+BK113+BK118+BK122+BK128+BK130+BK136+BK138+BK146+BK151</f>
        <v>0</v>
      </c>
    </row>
    <row r="87" spans="2:65" s="10" customFormat="1" ht="37.35" customHeight="1">
      <c r="B87" s="162"/>
      <c r="D87" s="173" t="s">
        <v>73</v>
      </c>
      <c r="E87" s="261" t="s">
        <v>82</v>
      </c>
      <c r="F87" s="261" t="s">
        <v>286</v>
      </c>
      <c r="I87" s="165"/>
      <c r="J87" s="262">
        <f>BK87</f>
        <v>0</v>
      </c>
      <c r="L87" s="162"/>
      <c r="M87" s="167"/>
      <c r="N87" s="168"/>
      <c r="O87" s="168"/>
      <c r="P87" s="169">
        <f>SUM(P88:P112)</f>
        <v>0</v>
      </c>
      <c r="Q87" s="168"/>
      <c r="R87" s="169">
        <f>SUM(R88:R112)</f>
        <v>0</v>
      </c>
      <c r="S87" s="168"/>
      <c r="T87" s="170">
        <f>SUM(T88:T112)</f>
        <v>0</v>
      </c>
      <c r="AR87" s="163" t="s">
        <v>82</v>
      </c>
      <c r="AT87" s="171" t="s">
        <v>73</v>
      </c>
      <c r="AU87" s="171" t="s">
        <v>74</v>
      </c>
      <c r="AY87" s="163" t="s">
        <v>285</v>
      </c>
      <c r="BK87" s="172">
        <f>SUM(BK88:BK112)</f>
        <v>0</v>
      </c>
    </row>
    <row r="88" spans="2:65" s="1" customFormat="1" ht="20.399999999999999" customHeight="1">
      <c r="B88" s="176"/>
      <c r="C88" s="177" t="s">
        <v>82</v>
      </c>
      <c r="D88" s="177" t="s">
        <v>287</v>
      </c>
      <c r="E88" s="178" t="s">
        <v>5234</v>
      </c>
      <c r="F88" s="179" t="s">
        <v>5235</v>
      </c>
      <c r="G88" s="180" t="s">
        <v>328</v>
      </c>
      <c r="H88" s="181">
        <v>79</v>
      </c>
      <c r="I88" s="182"/>
      <c r="J88" s="183">
        <f>ROUND(I88*H88,2)</f>
        <v>0</v>
      </c>
      <c r="K88" s="397" t="s">
        <v>5585</v>
      </c>
      <c r="L88" s="42"/>
      <c r="M88" s="184" t="s">
        <v>5</v>
      </c>
      <c r="N88" s="185" t="s">
        <v>45</v>
      </c>
      <c r="O88" s="43"/>
      <c r="P88" s="186">
        <f>O88*H88</f>
        <v>0</v>
      </c>
      <c r="Q88" s="186">
        <v>0</v>
      </c>
      <c r="R88" s="186">
        <f>Q88*H88</f>
        <v>0</v>
      </c>
      <c r="S88" s="186">
        <v>0</v>
      </c>
      <c r="T88" s="187">
        <f>S88*H88</f>
        <v>0</v>
      </c>
      <c r="AR88" s="25" t="s">
        <v>291</v>
      </c>
      <c r="AT88" s="25" t="s">
        <v>287</v>
      </c>
      <c r="AU88" s="25" t="s">
        <v>82</v>
      </c>
      <c r="AY88" s="25" t="s">
        <v>285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25" t="s">
        <v>82</v>
      </c>
      <c r="BK88" s="188">
        <f>ROUND(I88*H88,2)</f>
        <v>0</v>
      </c>
      <c r="BL88" s="25" t="s">
        <v>291</v>
      </c>
      <c r="BM88" s="25" t="s">
        <v>84</v>
      </c>
    </row>
    <row r="89" spans="2:65" s="1" customFormat="1" ht="20.399999999999999" customHeight="1">
      <c r="B89" s="176"/>
      <c r="C89" s="177" t="s">
        <v>84</v>
      </c>
      <c r="D89" s="177" t="s">
        <v>287</v>
      </c>
      <c r="E89" s="178" t="s">
        <v>5236</v>
      </c>
      <c r="F89" s="179" t="s">
        <v>5237</v>
      </c>
      <c r="G89" s="180" t="s">
        <v>318</v>
      </c>
      <c r="H89" s="181">
        <v>10</v>
      </c>
      <c r="I89" s="182"/>
      <c r="J89" s="183">
        <f>ROUND(I89*H89,2)</f>
        <v>0</v>
      </c>
      <c r="K89" s="397" t="s">
        <v>5585</v>
      </c>
      <c r="L89" s="42"/>
      <c r="M89" s="184" t="s">
        <v>5</v>
      </c>
      <c r="N89" s="185" t="s">
        <v>45</v>
      </c>
      <c r="O89" s="43"/>
      <c r="P89" s="186">
        <f>O89*H89</f>
        <v>0</v>
      </c>
      <c r="Q89" s="186">
        <v>0</v>
      </c>
      <c r="R89" s="186">
        <f>Q89*H89</f>
        <v>0</v>
      </c>
      <c r="S89" s="186">
        <v>0</v>
      </c>
      <c r="T89" s="187">
        <f>S89*H89</f>
        <v>0</v>
      </c>
      <c r="AR89" s="25" t="s">
        <v>291</v>
      </c>
      <c r="AT89" s="25" t="s">
        <v>287</v>
      </c>
      <c r="AU89" s="25" t="s">
        <v>82</v>
      </c>
      <c r="AY89" s="25" t="s">
        <v>285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25" t="s">
        <v>82</v>
      </c>
      <c r="BK89" s="188">
        <f>ROUND(I89*H89,2)</f>
        <v>0</v>
      </c>
      <c r="BL89" s="25" t="s">
        <v>291</v>
      </c>
      <c r="BM89" s="25" t="s">
        <v>291</v>
      </c>
    </row>
    <row r="90" spans="2:65" s="1" customFormat="1" ht="20.399999999999999" customHeight="1">
      <c r="B90" s="176"/>
      <c r="C90" s="177" t="s">
        <v>142</v>
      </c>
      <c r="D90" s="177" t="s">
        <v>287</v>
      </c>
      <c r="E90" s="178" t="s">
        <v>5238</v>
      </c>
      <c r="F90" s="179" t="s">
        <v>5239</v>
      </c>
      <c r="G90" s="180" t="s">
        <v>290</v>
      </c>
      <c r="H90" s="181">
        <v>2.2000000000000002</v>
      </c>
      <c r="I90" s="182"/>
      <c r="J90" s="183">
        <f>ROUND(I90*H90,2)</f>
        <v>0</v>
      </c>
      <c r="K90" s="397" t="s">
        <v>5585</v>
      </c>
      <c r="L90" s="42"/>
      <c r="M90" s="184" t="s">
        <v>5</v>
      </c>
      <c r="N90" s="185" t="s">
        <v>45</v>
      </c>
      <c r="O90" s="4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AR90" s="25" t="s">
        <v>291</v>
      </c>
      <c r="AT90" s="25" t="s">
        <v>287</v>
      </c>
      <c r="AU90" s="25" t="s">
        <v>82</v>
      </c>
      <c r="AY90" s="25" t="s">
        <v>285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5" t="s">
        <v>82</v>
      </c>
      <c r="BK90" s="188">
        <f>ROUND(I90*H90,2)</f>
        <v>0</v>
      </c>
      <c r="BL90" s="25" t="s">
        <v>291</v>
      </c>
      <c r="BM90" s="25" t="s">
        <v>334</v>
      </c>
    </row>
    <row r="91" spans="2:65" s="11" customFormat="1">
      <c r="B91" s="189"/>
      <c r="D91" s="190" t="s">
        <v>292</v>
      </c>
      <c r="E91" s="191" t="s">
        <v>5</v>
      </c>
      <c r="F91" s="192" t="s">
        <v>5240</v>
      </c>
      <c r="H91" s="193">
        <v>2.2000000000000002</v>
      </c>
      <c r="I91" s="194"/>
      <c r="K91" s="412"/>
      <c r="L91" s="189"/>
      <c r="M91" s="195"/>
      <c r="N91" s="196"/>
      <c r="O91" s="196"/>
      <c r="P91" s="196"/>
      <c r="Q91" s="196"/>
      <c r="R91" s="196"/>
      <c r="S91" s="196"/>
      <c r="T91" s="197"/>
      <c r="AT91" s="191" t="s">
        <v>292</v>
      </c>
      <c r="AU91" s="191" t="s">
        <v>82</v>
      </c>
      <c r="AV91" s="11" t="s">
        <v>84</v>
      </c>
      <c r="AW91" s="11" t="s">
        <v>37</v>
      </c>
      <c r="AX91" s="11" t="s">
        <v>74</v>
      </c>
      <c r="AY91" s="191" t="s">
        <v>285</v>
      </c>
    </row>
    <row r="92" spans="2:65" s="13" customFormat="1">
      <c r="B92" s="206"/>
      <c r="D92" s="215" t="s">
        <v>292</v>
      </c>
      <c r="E92" s="219" t="s">
        <v>5</v>
      </c>
      <c r="F92" s="220" t="s">
        <v>310</v>
      </c>
      <c r="H92" s="221">
        <v>2.2000000000000002</v>
      </c>
      <c r="I92" s="210"/>
      <c r="K92" s="413"/>
      <c r="L92" s="206"/>
      <c r="M92" s="211"/>
      <c r="N92" s="212"/>
      <c r="O92" s="212"/>
      <c r="P92" s="212"/>
      <c r="Q92" s="212"/>
      <c r="R92" s="212"/>
      <c r="S92" s="212"/>
      <c r="T92" s="213"/>
      <c r="AT92" s="214" t="s">
        <v>292</v>
      </c>
      <c r="AU92" s="214" t="s">
        <v>82</v>
      </c>
      <c r="AV92" s="13" t="s">
        <v>291</v>
      </c>
      <c r="AW92" s="13" t="s">
        <v>37</v>
      </c>
      <c r="AX92" s="13" t="s">
        <v>82</v>
      </c>
      <c r="AY92" s="214" t="s">
        <v>285</v>
      </c>
    </row>
    <row r="93" spans="2:65" s="1" customFormat="1" ht="20.399999999999999" customHeight="1">
      <c r="B93" s="176"/>
      <c r="C93" s="177" t="s">
        <v>291</v>
      </c>
      <c r="D93" s="177" t="s">
        <v>287</v>
      </c>
      <c r="E93" s="178" t="s">
        <v>5241</v>
      </c>
      <c r="F93" s="179" t="s">
        <v>5242</v>
      </c>
      <c r="G93" s="180" t="s">
        <v>290</v>
      </c>
      <c r="H93" s="181">
        <v>1.1000000000000001</v>
      </c>
      <c r="I93" s="182"/>
      <c r="J93" s="183">
        <f>ROUND(I93*H93,2)</f>
        <v>0</v>
      </c>
      <c r="K93" s="397" t="s">
        <v>5585</v>
      </c>
      <c r="L93" s="42"/>
      <c r="M93" s="184" t="s">
        <v>5</v>
      </c>
      <c r="N93" s="185" t="s">
        <v>45</v>
      </c>
      <c r="O93" s="43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AR93" s="25" t="s">
        <v>291</v>
      </c>
      <c r="AT93" s="25" t="s">
        <v>287</v>
      </c>
      <c r="AU93" s="25" t="s">
        <v>82</v>
      </c>
      <c r="AY93" s="25" t="s">
        <v>285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5" t="s">
        <v>82</v>
      </c>
      <c r="BK93" s="188">
        <f>ROUND(I93*H93,2)</f>
        <v>0</v>
      </c>
      <c r="BL93" s="25" t="s">
        <v>291</v>
      </c>
      <c r="BM93" s="25" t="s">
        <v>314</v>
      </c>
    </row>
    <row r="94" spans="2:65" s="11" customFormat="1">
      <c r="B94" s="189"/>
      <c r="D94" s="215" t="s">
        <v>292</v>
      </c>
      <c r="E94" s="216" t="s">
        <v>5</v>
      </c>
      <c r="F94" s="217" t="s">
        <v>5243</v>
      </c>
      <c r="H94" s="218">
        <v>1.1000000000000001</v>
      </c>
      <c r="I94" s="194"/>
      <c r="K94" s="412"/>
      <c r="L94" s="189"/>
      <c r="M94" s="195"/>
      <c r="N94" s="196"/>
      <c r="O94" s="196"/>
      <c r="P94" s="196"/>
      <c r="Q94" s="196"/>
      <c r="R94" s="196"/>
      <c r="S94" s="196"/>
      <c r="T94" s="197"/>
      <c r="AT94" s="191" t="s">
        <v>292</v>
      </c>
      <c r="AU94" s="191" t="s">
        <v>82</v>
      </c>
      <c r="AV94" s="11" t="s">
        <v>84</v>
      </c>
      <c r="AW94" s="11" t="s">
        <v>37</v>
      </c>
      <c r="AX94" s="11" t="s">
        <v>82</v>
      </c>
      <c r="AY94" s="191" t="s">
        <v>285</v>
      </c>
    </row>
    <row r="95" spans="2:65" s="1" customFormat="1" ht="28.8" customHeight="1">
      <c r="B95" s="176"/>
      <c r="C95" s="177" t="s">
        <v>330</v>
      </c>
      <c r="D95" s="177" t="s">
        <v>287</v>
      </c>
      <c r="E95" s="178" t="s">
        <v>4962</v>
      </c>
      <c r="F95" s="179" t="s">
        <v>4963</v>
      </c>
      <c r="G95" s="180" t="s">
        <v>290</v>
      </c>
      <c r="H95" s="181">
        <v>52.2</v>
      </c>
      <c r="I95" s="182"/>
      <c r="J95" s="183">
        <f>ROUND(I95*H95,2)</f>
        <v>0</v>
      </c>
      <c r="K95" s="415" t="s">
        <v>5585</v>
      </c>
      <c r="L95" s="42"/>
      <c r="M95" s="184" t="s">
        <v>5</v>
      </c>
      <c r="N95" s="185" t="s">
        <v>45</v>
      </c>
      <c r="O95" s="43"/>
      <c r="P95" s="186">
        <f>O95*H95</f>
        <v>0</v>
      </c>
      <c r="Q95" s="186">
        <v>0</v>
      </c>
      <c r="R95" s="186">
        <f>Q95*H95</f>
        <v>0</v>
      </c>
      <c r="S95" s="186">
        <v>0</v>
      </c>
      <c r="T95" s="187">
        <f>S95*H95</f>
        <v>0</v>
      </c>
      <c r="AR95" s="25" t="s">
        <v>291</v>
      </c>
      <c r="AT95" s="25" t="s">
        <v>287</v>
      </c>
      <c r="AU95" s="25" t="s">
        <v>82</v>
      </c>
      <c r="AY95" s="25" t="s">
        <v>285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5" t="s">
        <v>82</v>
      </c>
      <c r="BK95" s="188">
        <f>ROUND(I95*H95,2)</f>
        <v>0</v>
      </c>
      <c r="BL95" s="25" t="s">
        <v>291</v>
      </c>
      <c r="BM95" s="25" t="s">
        <v>5244</v>
      </c>
    </row>
    <row r="96" spans="2:65" s="11" customFormat="1">
      <c r="B96" s="189"/>
      <c r="D96" s="215" t="s">
        <v>292</v>
      </c>
      <c r="E96" s="216" t="s">
        <v>5</v>
      </c>
      <c r="F96" s="217" t="s">
        <v>5245</v>
      </c>
      <c r="H96" s="218">
        <v>52.2</v>
      </c>
      <c r="I96" s="194"/>
      <c r="K96" s="412"/>
      <c r="L96" s="189"/>
      <c r="M96" s="195"/>
      <c r="N96" s="196"/>
      <c r="O96" s="196"/>
      <c r="P96" s="196"/>
      <c r="Q96" s="196"/>
      <c r="R96" s="196"/>
      <c r="S96" s="196"/>
      <c r="T96" s="197"/>
      <c r="AT96" s="191" t="s">
        <v>292</v>
      </c>
      <c r="AU96" s="191" t="s">
        <v>82</v>
      </c>
      <c r="AV96" s="11" t="s">
        <v>84</v>
      </c>
      <c r="AW96" s="11" t="s">
        <v>37</v>
      </c>
      <c r="AX96" s="11" t="s">
        <v>82</v>
      </c>
      <c r="AY96" s="191" t="s">
        <v>285</v>
      </c>
    </row>
    <row r="97" spans="2:65" s="1" customFormat="1" ht="20.399999999999999" customHeight="1">
      <c r="B97" s="176"/>
      <c r="C97" s="177" t="s">
        <v>334</v>
      </c>
      <c r="D97" s="177" t="s">
        <v>287</v>
      </c>
      <c r="E97" s="178" t="s">
        <v>792</v>
      </c>
      <c r="F97" s="179" t="s">
        <v>793</v>
      </c>
      <c r="G97" s="180" t="s">
        <v>328</v>
      </c>
      <c r="H97" s="181">
        <v>132</v>
      </c>
      <c r="I97" s="182"/>
      <c r="J97" s="183">
        <f>ROUND(I97*H97,2)</f>
        <v>0</v>
      </c>
      <c r="K97" s="397" t="s">
        <v>5585</v>
      </c>
      <c r="L97" s="42"/>
      <c r="M97" s="184" t="s">
        <v>5</v>
      </c>
      <c r="N97" s="185" t="s">
        <v>45</v>
      </c>
      <c r="O97" s="43"/>
      <c r="P97" s="186">
        <f>O97*H97</f>
        <v>0</v>
      </c>
      <c r="Q97" s="186">
        <v>0</v>
      </c>
      <c r="R97" s="186">
        <f>Q97*H97</f>
        <v>0</v>
      </c>
      <c r="S97" s="186">
        <v>0</v>
      </c>
      <c r="T97" s="187">
        <f>S97*H97</f>
        <v>0</v>
      </c>
      <c r="AR97" s="25" t="s">
        <v>291</v>
      </c>
      <c r="AT97" s="25" t="s">
        <v>287</v>
      </c>
      <c r="AU97" s="25" t="s">
        <v>82</v>
      </c>
      <c r="AY97" s="25" t="s">
        <v>285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5" t="s">
        <v>82</v>
      </c>
      <c r="BK97" s="188">
        <f>ROUND(I97*H97,2)</f>
        <v>0</v>
      </c>
      <c r="BL97" s="25" t="s">
        <v>291</v>
      </c>
      <c r="BM97" s="25" t="s">
        <v>329</v>
      </c>
    </row>
    <row r="98" spans="2:65" s="1" customFormat="1" ht="20.399999999999999" customHeight="1">
      <c r="B98" s="176"/>
      <c r="C98" s="177" t="s">
        <v>338</v>
      </c>
      <c r="D98" s="177" t="s">
        <v>287</v>
      </c>
      <c r="E98" s="178" t="s">
        <v>796</v>
      </c>
      <c r="F98" s="179" t="s">
        <v>797</v>
      </c>
      <c r="G98" s="180" t="s">
        <v>328</v>
      </c>
      <c r="H98" s="181">
        <v>132</v>
      </c>
      <c r="I98" s="182"/>
      <c r="J98" s="183">
        <f>ROUND(I98*H98,2)</f>
        <v>0</v>
      </c>
      <c r="K98" s="397" t="s">
        <v>5585</v>
      </c>
      <c r="L98" s="42"/>
      <c r="M98" s="184" t="s">
        <v>5</v>
      </c>
      <c r="N98" s="185" t="s">
        <v>45</v>
      </c>
      <c r="O98" s="43"/>
      <c r="P98" s="186">
        <f>O98*H98</f>
        <v>0</v>
      </c>
      <c r="Q98" s="186">
        <v>0</v>
      </c>
      <c r="R98" s="186">
        <f>Q98*H98</f>
        <v>0</v>
      </c>
      <c r="S98" s="186">
        <v>0</v>
      </c>
      <c r="T98" s="187">
        <f>S98*H98</f>
        <v>0</v>
      </c>
      <c r="AR98" s="25" t="s">
        <v>291</v>
      </c>
      <c r="AT98" s="25" t="s">
        <v>287</v>
      </c>
      <c r="AU98" s="25" t="s">
        <v>82</v>
      </c>
      <c r="AY98" s="25" t="s">
        <v>285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5" t="s">
        <v>82</v>
      </c>
      <c r="BK98" s="188">
        <f>ROUND(I98*H98,2)</f>
        <v>0</v>
      </c>
      <c r="BL98" s="25" t="s">
        <v>291</v>
      </c>
      <c r="BM98" s="25" t="s">
        <v>333</v>
      </c>
    </row>
    <row r="99" spans="2:65" s="1" customFormat="1" ht="20.399999999999999" customHeight="1">
      <c r="B99" s="176"/>
      <c r="C99" s="177" t="s">
        <v>314</v>
      </c>
      <c r="D99" s="177" t="s">
        <v>287</v>
      </c>
      <c r="E99" s="178" t="s">
        <v>805</v>
      </c>
      <c r="F99" s="179" t="s">
        <v>806</v>
      </c>
      <c r="G99" s="180" t="s">
        <v>290</v>
      </c>
      <c r="H99" s="181">
        <v>52.2</v>
      </c>
      <c r="I99" s="182"/>
      <c r="J99" s="183">
        <f>ROUND(I99*H99,2)</f>
        <v>0</v>
      </c>
      <c r="K99" s="397" t="s">
        <v>5585</v>
      </c>
      <c r="L99" s="42"/>
      <c r="M99" s="184" t="s">
        <v>5</v>
      </c>
      <c r="N99" s="185" t="s">
        <v>45</v>
      </c>
      <c r="O99" s="4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AR99" s="25" t="s">
        <v>291</v>
      </c>
      <c r="AT99" s="25" t="s">
        <v>287</v>
      </c>
      <c r="AU99" s="25" t="s">
        <v>82</v>
      </c>
      <c r="AY99" s="25" t="s">
        <v>285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5" t="s">
        <v>82</v>
      </c>
      <c r="BK99" s="188">
        <f>ROUND(I99*H99,2)</f>
        <v>0</v>
      </c>
      <c r="BL99" s="25" t="s">
        <v>291</v>
      </c>
      <c r="BM99" s="25" t="s">
        <v>337</v>
      </c>
    </row>
    <row r="100" spans="2:65" s="1" customFormat="1" ht="20.399999999999999" customHeight="1">
      <c r="B100" s="176"/>
      <c r="C100" s="177" t="s">
        <v>348</v>
      </c>
      <c r="D100" s="177" t="s">
        <v>287</v>
      </c>
      <c r="E100" s="178" t="s">
        <v>5246</v>
      </c>
      <c r="F100" s="179" t="s">
        <v>5247</v>
      </c>
      <c r="G100" s="180" t="s">
        <v>290</v>
      </c>
      <c r="H100" s="181">
        <v>20.9</v>
      </c>
      <c r="I100" s="182"/>
      <c r="J100" s="183">
        <f>ROUND(I100*H100,2)</f>
        <v>0</v>
      </c>
      <c r="K100" s="397" t="s">
        <v>5585</v>
      </c>
      <c r="L100" s="42"/>
      <c r="M100" s="184" t="s">
        <v>5</v>
      </c>
      <c r="N100" s="185" t="s">
        <v>45</v>
      </c>
      <c r="O100" s="43"/>
      <c r="P100" s="186">
        <f>O100*H100</f>
        <v>0</v>
      </c>
      <c r="Q100" s="186">
        <v>0</v>
      </c>
      <c r="R100" s="186">
        <f>Q100*H100</f>
        <v>0</v>
      </c>
      <c r="S100" s="186">
        <v>0</v>
      </c>
      <c r="T100" s="187">
        <f>S100*H100</f>
        <v>0</v>
      </c>
      <c r="AR100" s="25" t="s">
        <v>291</v>
      </c>
      <c r="AT100" s="25" t="s">
        <v>287</v>
      </c>
      <c r="AU100" s="25" t="s">
        <v>82</v>
      </c>
      <c r="AY100" s="25" t="s">
        <v>285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5" t="s">
        <v>82</v>
      </c>
      <c r="BK100" s="188">
        <f>ROUND(I100*H100,2)</f>
        <v>0</v>
      </c>
      <c r="BL100" s="25" t="s">
        <v>291</v>
      </c>
      <c r="BM100" s="25" t="s">
        <v>341</v>
      </c>
    </row>
    <row r="101" spans="2:65" s="1" customFormat="1" ht="20.399999999999999" customHeight="1">
      <c r="B101" s="176"/>
      <c r="C101" s="177" t="s">
        <v>319</v>
      </c>
      <c r="D101" s="177" t="s">
        <v>287</v>
      </c>
      <c r="E101" s="178" t="s">
        <v>5248</v>
      </c>
      <c r="F101" s="179" t="s">
        <v>5249</v>
      </c>
      <c r="G101" s="180" t="s">
        <v>290</v>
      </c>
      <c r="H101" s="181">
        <v>20.9</v>
      </c>
      <c r="I101" s="182"/>
      <c r="J101" s="183">
        <f>ROUND(I101*H101,2)</f>
        <v>0</v>
      </c>
      <c r="K101" s="397" t="s">
        <v>5585</v>
      </c>
      <c r="L101" s="42"/>
      <c r="M101" s="184" t="s">
        <v>5</v>
      </c>
      <c r="N101" s="185" t="s">
        <v>45</v>
      </c>
      <c r="O101" s="43"/>
      <c r="P101" s="186">
        <f>O101*H101</f>
        <v>0</v>
      </c>
      <c r="Q101" s="186">
        <v>0</v>
      </c>
      <c r="R101" s="186">
        <f>Q101*H101</f>
        <v>0</v>
      </c>
      <c r="S101" s="186">
        <v>0</v>
      </c>
      <c r="T101" s="187">
        <f>S101*H101</f>
        <v>0</v>
      </c>
      <c r="AR101" s="25" t="s">
        <v>291</v>
      </c>
      <c r="AT101" s="25" t="s">
        <v>287</v>
      </c>
      <c r="AU101" s="25" t="s">
        <v>82</v>
      </c>
      <c r="AY101" s="25" t="s">
        <v>285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5" t="s">
        <v>82</v>
      </c>
      <c r="BK101" s="188">
        <f>ROUND(I101*H101,2)</f>
        <v>0</v>
      </c>
      <c r="BL101" s="25" t="s">
        <v>291</v>
      </c>
      <c r="BM101" s="25" t="s">
        <v>345</v>
      </c>
    </row>
    <row r="102" spans="2:65" s="11" customFormat="1">
      <c r="B102" s="189"/>
      <c r="D102" s="215" t="s">
        <v>292</v>
      </c>
      <c r="E102" s="216" t="s">
        <v>5</v>
      </c>
      <c r="F102" s="217" t="s">
        <v>5250</v>
      </c>
      <c r="H102" s="218">
        <v>20.9</v>
      </c>
      <c r="I102" s="194"/>
      <c r="K102" s="412"/>
      <c r="L102" s="189"/>
      <c r="M102" s="195"/>
      <c r="N102" s="196"/>
      <c r="O102" s="196"/>
      <c r="P102" s="196"/>
      <c r="Q102" s="196"/>
      <c r="R102" s="196"/>
      <c r="S102" s="196"/>
      <c r="T102" s="197"/>
      <c r="AT102" s="191" t="s">
        <v>292</v>
      </c>
      <c r="AU102" s="191" t="s">
        <v>82</v>
      </c>
      <c r="AV102" s="11" t="s">
        <v>84</v>
      </c>
      <c r="AW102" s="11" t="s">
        <v>37</v>
      </c>
      <c r="AX102" s="11" t="s">
        <v>82</v>
      </c>
      <c r="AY102" s="191" t="s">
        <v>285</v>
      </c>
    </row>
    <row r="103" spans="2:65" s="1" customFormat="1" ht="20.399999999999999" customHeight="1">
      <c r="B103" s="176"/>
      <c r="C103" s="177" t="s">
        <v>363</v>
      </c>
      <c r="D103" s="177" t="s">
        <v>287</v>
      </c>
      <c r="E103" s="178" t="s">
        <v>5251</v>
      </c>
      <c r="F103" s="179" t="s">
        <v>5252</v>
      </c>
      <c r="G103" s="180" t="s">
        <v>290</v>
      </c>
      <c r="H103" s="181">
        <v>10.44</v>
      </c>
      <c r="I103" s="182"/>
      <c r="J103" s="183">
        <f>ROUND(I103*H103,2)</f>
        <v>0</v>
      </c>
      <c r="K103" s="415" t="s">
        <v>5585</v>
      </c>
      <c r="L103" s="42"/>
      <c r="M103" s="184" t="s">
        <v>5</v>
      </c>
      <c r="N103" s="185" t="s">
        <v>45</v>
      </c>
      <c r="O103" s="43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AR103" s="25" t="s">
        <v>291</v>
      </c>
      <c r="AT103" s="25" t="s">
        <v>287</v>
      </c>
      <c r="AU103" s="25" t="s">
        <v>82</v>
      </c>
      <c r="AY103" s="25" t="s">
        <v>285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5" t="s">
        <v>82</v>
      </c>
      <c r="BK103" s="188">
        <f>ROUND(I103*H103,2)</f>
        <v>0</v>
      </c>
      <c r="BL103" s="25" t="s">
        <v>291</v>
      </c>
      <c r="BM103" s="25" t="s">
        <v>356</v>
      </c>
    </row>
    <row r="104" spans="2:65" s="1" customFormat="1" ht="20.399999999999999" customHeight="1">
      <c r="B104" s="176"/>
      <c r="C104" s="177" t="s">
        <v>329</v>
      </c>
      <c r="D104" s="177" t="s">
        <v>287</v>
      </c>
      <c r="E104" s="178" t="s">
        <v>808</v>
      </c>
      <c r="F104" s="179" t="s">
        <v>4747</v>
      </c>
      <c r="G104" s="180" t="s">
        <v>290</v>
      </c>
      <c r="H104" s="181">
        <v>31.32</v>
      </c>
      <c r="I104" s="182"/>
      <c r="J104" s="183">
        <f>ROUND(I104*H104,2)</f>
        <v>0</v>
      </c>
      <c r="K104" s="415" t="s">
        <v>5585</v>
      </c>
      <c r="L104" s="42"/>
      <c r="M104" s="184" t="s">
        <v>5</v>
      </c>
      <c r="N104" s="185" t="s">
        <v>45</v>
      </c>
      <c r="O104" s="43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AR104" s="25" t="s">
        <v>291</v>
      </c>
      <c r="AT104" s="25" t="s">
        <v>287</v>
      </c>
      <c r="AU104" s="25" t="s">
        <v>82</v>
      </c>
      <c r="AY104" s="25" t="s">
        <v>285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5" t="s">
        <v>82</v>
      </c>
      <c r="BK104" s="188">
        <f>ROUND(I104*H104,2)</f>
        <v>0</v>
      </c>
      <c r="BL104" s="25" t="s">
        <v>291</v>
      </c>
      <c r="BM104" s="25" t="s">
        <v>366</v>
      </c>
    </row>
    <row r="105" spans="2:65" s="11" customFormat="1">
      <c r="B105" s="189"/>
      <c r="D105" s="190" t="s">
        <v>292</v>
      </c>
      <c r="E105" s="191" t="s">
        <v>5</v>
      </c>
      <c r="F105" s="192" t="s">
        <v>5253</v>
      </c>
      <c r="H105" s="193">
        <v>31.32</v>
      </c>
      <c r="I105" s="194"/>
      <c r="K105" s="412"/>
      <c r="L105" s="189"/>
      <c r="M105" s="195"/>
      <c r="N105" s="196"/>
      <c r="O105" s="196"/>
      <c r="P105" s="196"/>
      <c r="Q105" s="196"/>
      <c r="R105" s="196"/>
      <c r="S105" s="196"/>
      <c r="T105" s="197"/>
      <c r="AT105" s="191" t="s">
        <v>292</v>
      </c>
      <c r="AU105" s="191" t="s">
        <v>82</v>
      </c>
      <c r="AV105" s="11" t="s">
        <v>84</v>
      </c>
      <c r="AW105" s="11" t="s">
        <v>37</v>
      </c>
      <c r="AX105" s="11" t="s">
        <v>74</v>
      </c>
      <c r="AY105" s="191" t="s">
        <v>285</v>
      </c>
    </row>
    <row r="106" spans="2:65" s="13" customFormat="1">
      <c r="B106" s="206"/>
      <c r="D106" s="215" t="s">
        <v>292</v>
      </c>
      <c r="E106" s="219" t="s">
        <v>5</v>
      </c>
      <c r="F106" s="220" t="s">
        <v>310</v>
      </c>
      <c r="H106" s="221">
        <v>31.32</v>
      </c>
      <c r="I106" s="210"/>
      <c r="K106" s="413"/>
      <c r="L106" s="206"/>
      <c r="M106" s="211"/>
      <c r="N106" s="212"/>
      <c r="O106" s="212"/>
      <c r="P106" s="212"/>
      <c r="Q106" s="212"/>
      <c r="R106" s="212"/>
      <c r="S106" s="212"/>
      <c r="T106" s="213"/>
      <c r="AT106" s="214" t="s">
        <v>292</v>
      </c>
      <c r="AU106" s="214" t="s">
        <v>82</v>
      </c>
      <c r="AV106" s="13" t="s">
        <v>291</v>
      </c>
      <c r="AW106" s="13" t="s">
        <v>37</v>
      </c>
      <c r="AX106" s="13" t="s">
        <v>82</v>
      </c>
      <c r="AY106" s="214" t="s">
        <v>285</v>
      </c>
    </row>
    <row r="107" spans="2:65" s="1" customFormat="1" ht="28.8" customHeight="1">
      <c r="B107" s="176"/>
      <c r="C107" s="177" t="s">
        <v>373</v>
      </c>
      <c r="D107" s="177" t="s">
        <v>287</v>
      </c>
      <c r="E107" s="178" t="s">
        <v>5254</v>
      </c>
      <c r="F107" s="179" t="s">
        <v>5255</v>
      </c>
      <c r="G107" s="180" t="s">
        <v>290</v>
      </c>
      <c r="H107" s="181">
        <v>10.44</v>
      </c>
      <c r="I107" s="182"/>
      <c r="J107" s="183">
        <f>ROUND(I107*H107,2)</f>
        <v>0</v>
      </c>
      <c r="K107" s="397" t="s">
        <v>5585</v>
      </c>
      <c r="L107" s="42"/>
      <c r="M107" s="184" t="s">
        <v>5</v>
      </c>
      <c r="N107" s="185" t="s">
        <v>45</v>
      </c>
      <c r="O107" s="43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AR107" s="25" t="s">
        <v>291</v>
      </c>
      <c r="AT107" s="25" t="s">
        <v>287</v>
      </c>
      <c r="AU107" s="25" t="s">
        <v>82</v>
      </c>
      <c r="AY107" s="25" t="s">
        <v>285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25" t="s">
        <v>82</v>
      </c>
      <c r="BK107" s="188">
        <f>ROUND(I107*H107,2)</f>
        <v>0</v>
      </c>
      <c r="BL107" s="25" t="s">
        <v>291</v>
      </c>
      <c r="BM107" s="25" t="s">
        <v>376</v>
      </c>
    </row>
    <row r="108" spans="2:65" s="11" customFormat="1">
      <c r="B108" s="189"/>
      <c r="D108" s="215" t="s">
        <v>292</v>
      </c>
      <c r="E108" s="216" t="s">
        <v>5</v>
      </c>
      <c r="F108" s="217" t="s">
        <v>5256</v>
      </c>
      <c r="H108" s="218">
        <v>10.44</v>
      </c>
      <c r="I108" s="194"/>
      <c r="K108" s="412"/>
      <c r="L108" s="189"/>
      <c r="M108" s="195"/>
      <c r="N108" s="196"/>
      <c r="O108" s="196"/>
      <c r="P108" s="196"/>
      <c r="Q108" s="196"/>
      <c r="R108" s="196"/>
      <c r="S108" s="196"/>
      <c r="T108" s="197"/>
      <c r="AT108" s="191" t="s">
        <v>292</v>
      </c>
      <c r="AU108" s="191" t="s">
        <v>82</v>
      </c>
      <c r="AV108" s="11" t="s">
        <v>84</v>
      </c>
      <c r="AW108" s="11" t="s">
        <v>37</v>
      </c>
      <c r="AX108" s="11" t="s">
        <v>82</v>
      </c>
      <c r="AY108" s="191" t="s">
        <v>285</v>
      </c>
    </row>
    <row r="109" spans="2:65" s="1" customFormat="1" ht="20.399999999999999" customHeight="1">
      <c r="B109" s="176"/>
      <c r="C109" s="177" t="s">
        <v>333</v>
      </c>
      <c r="D109" s="177" t="s">
        <v>287</v>
      </c>
      <c r="E109" s="178" t="s">
        <v>5257</v>
      </c>
      <c r="F109" s="179" t="s">
        <v>5258</v>
      </c>
      <c r="G109" s="180" t="s">
        <v>328</v>
      </c>
      <c r="H109" s="181">
        <v>1.65</v>
      </c>
      <c r="I109" s="182"/>
      <c r="J109" s="183">
        <f>ROUND(I109*H109,2)</f>
        <v>0</v>
      </c>
      <c r="K109" s="397" t="s">
        <v>5585</v>
      </c>
      <c r="L109" s="42"/>
      <c r="M109" s="184" t="s">
        <v>5</v>
      </c>
      <c r="N109" s="185" t="s">
        <v>45</v>
      </c>
      <c r="O109" s="43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AR109" s="25" t="s">
        <v>291</v>
      </c>
      <c r="AT109" s="25" t="s">
        <v>287</v>
      </c>
      <c r="AU109" s="25" t="s">
        <v>82</v>
      </c>
      <c r="AY109" s="25" t="s">
        <v>285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5" t="s">
        <v>82</v>
      </c>
      <c r="BK109" s="188">
        <f>ROUND(I109*H109,2)</f>
        <v>0</v>
      </c>
      <c r="BL109" s="25" t="s">
        <v>291</v>
      </c>
      <c r="BM109" s="25" t="s">
        <v>381</v>
      </c>
    </row>
    <row r="110" spans="2:65" s="11" customFormat="1">
      <c r="B110" s="189"/>
      <c r="D110" s="190" t="s">
        <v>292</v>
      </c>
      <c r="E110" s="191" t="s">
        <v>5</v>
      </c>
      <c r="F110" s="192" t="s">
        <v>5259</v>
      </c>
      <c r="H110" s="193">
        <v>1.65</v>
      </c>
      <c r="I110" s="194"/>
      <c r="K110" s="412"/>
      <c r="L110" s="189"/>
      <c r="M110" s="195"/>
      <c r="N110" s="196"/>
      <c r="O110" s="196"/>
      <c r="P110" s="196"/>
      <c r="Q110" s="196"/>
      <c r="R110" s="196"/>
      <c r="S110" s="196"/>
      <c r="T110" s="197"/>
      <c r="AT110" s="191" t="s">
        <v>292</v>
      </c>
      <c r="AU110" s="191" t="s">
        <v>82</v>
      </c>
      <c r="AV110" s="11" t="s">
        <v>84</v>
      </c>
      <c r="AW110" s="11" t="s">
        <v>37</v>
      </c>
      <c r="AX110" s="11" t="s">
        <v>74</v>
      </c>
      <c r="AY110" s="191" t="s">
        <v>285</v>
      </c>
    </row>
    <row r="111" spans="2:65" s="13" customFormat="1">
      <c r="B111" s="206"/>
      <c r="D111" s="215" t="s">
        <v>292</v>
      </c>
      <c r="E111" s="219" t="s">
        <v>5</v>
      </c>
      <c r="F111" s="220" t="s">
        <v>310</v>
      </c>
      <c r="H111" s="221">
        <v>1.65</v>
      </c>
      <c r="I111" s="210"/>
      <c r="K111" s="413"/>
      <c r="L111" s="206"/>
      <c r="M111" s="211"/>
      <c r="N111" s="212"/>
      <c r="O111" s="212"/>
      <c r="P111" s="212"/>
      <c r="Q111" s="212"/>
      <c r="R111" s="212"/>
      <c r="S111" s="212"/>
      <c r="T111" s="213"/>
      <c r="AT111" s="214" t="s">
        <v>292</v>
      </c>
      <c r="AU111" s="214" t="s">
        <v>82</v>
      </c>
      <c r="AV111" s="13" t="s">
        <v>291</v>
      </c>
      <c r="AW111" s="13" t="s">
        <v>37</v>
      </c>
      <c r="AX111" s="13" t="s">
        <v>82</v>
      </c>
      <c r="AY111" s="214" t="s">
        <v>285</v>
      </c>
    </row>
    <row r="112" spans="2:65" s="1" customFormat="1" ht="20.399999999999999" customHeight="1">
      <c r="B112" s="176"/>
      <c r="C112" s="177" t="s">
        <v>11</v>
      </c>
      <c r="D112" s="177" t="s">
        <v>287</v>
      </c>
      <c r="E112" s="178" t="s">
        <v>4019</v>
      </c>
      <c r="F112" s="179" t="s">
        <v>5260</v>
      </c>
      <c r="G112" s="180" t="s">
        <v>290</v>
      </c>
      <c r="H112" s="181">
        <v>10.44</v>
      </c>
      <c r="I112" s="182"/>
      <c r="J112" s="183">
        <f>ROUND(I112*H112,2)</f>
        <v>0</v>
      </c>
      <c r="K112" s="414" t="s">
        <v>5583</v>
      </c>
      <c r="L112" s="42"/>
      <c r="M112" s="184" t="s">
        <v>5</v>
      </c>
      <c r="N112" s="185" t="s">
        <v>45</v>
      </c>
      <c r="O112" s="43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AR112" s="25" t="s">
        <v>291</v>
      </c>
      <c r="AT112" s="25" t="s">
        <v>287</v>
      </c>
      <c r="AU112" s="25" t="s">
        <v>82</v>
      </c>
      <c r="AY112" s="25" t="s">
        <v>285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5" t="s">
        <v>82</v>
      </c>
      <c r="BK112" s="188">
        <f>ROUND(I112*H112,2)</f>
        <v>0</v>
      </c>
      <c r="BL112" s="25" t="s">
        <v>291</v>
      </c>
      <c r="BM112" s="25" t="s">
        <v>153</v>
      </c>
    </row>
    <row r="113" spans="2:65" s="10" customFormat="1" ht="37.35" customHeight="1">
      <c r="B113" s="162"/>
      <c r="D113" s="173" t="s">
        <v>73</v>
      </c>
      <c r="E113" s="261" t="s">
        <v>84</v>
      </c>
      <c r="F113" s="261" t="s">
        <v>311</v>
      </c>
      <c r="I113" s="165"/>
      <c r="J113" s="262">
        <f>BK113</f>
        <v>0</v>
      </c>
      <c r="K113" s="401"/>
      <c r="L113" s="162"/>
      <c r="M113" s="167"/>
      <c r="N113" s="168"/>
      <c r="O113" s="168"/>
      <c r="P113" s="169">
        <f>SUM(P114:P117)</f>
        <v>0</v>
      </c>
      <c r="Q113" s="168"/>
      <c r="R113" s="169">
        <f>SUM(R114:R117)</f>
        <v>0</v>
      </c>
      <c r="S113" s="168"/>
      <c r="T113" s="170">
        <f>SUM(T114:T117)</f>
        <v>0</v>
      </c>
      <c r="AR113" s="163" t="s">
        <v>82</v>
      </c>
      <c r="AT113" s="171" t="s">
        <v>73</v>
      </c>
      <c r="AU113" s="171" t="s">
        <v>74</v>
      </c>
      <c r="AY113" s="163" t="s">
        <v>285</v>
      </c>
      <c r="BK113" s="172">
        <f>SUM(BK114:BK117)</f>
        <v>0</v>
      </c>
    </row>
    <row r="114" spans="2:65" s="1" customFormat="1" ht="20.399999999999999" customHeight="1">
      <c r="B114" s="176"/>
      <c r="C114" s="177" t="s">
        <v>337</v>
      </c>
      <c r="D114" s="177" t="s">
        <v>287</v>
      </c>
      <c r="E114" s="178" t="s">
        <v>5261</v>
      </c>
      <c r="F114" s="179" t="s">
        <v>5262</v>
      </c>
      <c r="G114" s="180" t="s">
        <v>318</v>
      </c>
      <c r="H114" s="181">
        <v>71</v>
      </c>
      <c r="I114" s="182"/>
      <c r="J114" s="183">
        <f>ROUND(I114*H114,2)</f>
        <v>0</v>
      </c>
      <c r="K114" s="397" t="s">
        <v>5585</v>
      </c>
      <c r="L114" s="42"/>
      <c r="M114" s="184" t="s">
        <v>5</v>
      </c>
      <c r="N114" s="185" t="s">
        <v>45</v>
      </c>
      <c r="O114" s="43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AR114" s="25" t="s">
        <v>291</v>
      </c>
      <c r="AT114" s="25" t="s">
        <v>287</v>
      </c>
      <c r="AU114" s="25" t="s">
        <v>82</v>
      </c>
      <c r="AY114" s="25" t="s">
        <v>285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5" t="s">
        <v>82</v>
      </c>
      <c r="BK114" s="188">
        <f>ROUND(I114*H114,2)</f>
        <v>0</v>
      </c>
      <c r="BL114" s="25" t="s">
        <v>291</v>
      </c>
      <c r="BM114" s="25" t="s">
        <v>401</v>
      </c>
    </row>
    <row r="115" spans="2:65" s="1" customFormat="1" ht="20.399999999999999" customHeight="1">
      <c r="B115" s="176"/>
      <c r="C115" s="177" t="s">
        <v>390</v>
      </c>
      <c r="D115" s="177" t="s">
        <v>287</v>
      </c>
      <c r="E115" s="178" t="s">
        <v>5263</v>
      </c>
      <c r="F115" s="179" t="s">
        <v>5264</v>
      </c>
      <c r="G115" s="180" t="s">
        <v>318</v>
      </c>
      <c r="H115" s="181">
        <v>16</v>
      </c>
      <c r="I115" s="182"/>
      <c r="J115" s="183">
        <f>ROUND(I115*H115,2)</f>
        <v>0</v>
      </c>
      <c r="K115" s="397" t="s">
        <v>5585</v>
      </c>
      <c r="L115" s="42"/>
      <c r="M115" s="184" t="s">
        <v>5</v>
      </c>
      <c r="N115" s="185" t="s">
        <v>45</v>
      </c>
      <c r="O115" s="43"/>
      <c r="P115" s="186">
        <f>O115*H115</f>
        <v>0</v>
      </c>
      <c r="Q115" s="186">
        <v>0</v>
      </c>
      <c r="R115" s="186">
        <f>Q115*H115</f>
        <v>0</v>
      </c>
      <c r="S115" s="186">
        <v>0</v>
      </c>
      <c r="T115" s="187">
        <f>S115*H115</f>
        <v>0</v>
      </c>
      <c r="AR115" s="25" t="s">
        <v>291</v>
      </c>
      <c r="AT115" s="25" t="s">
        <v>287</v>
      </c>
      <c r="AU115" s="25" t="s">
        <v>82</v>
      </c>
      <c r="AY115" s="25" t="s">
        <v>285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5" t="s">
        <v>82</v>
      </c>
      <c r="BK115" s="188">
        <f>ROUND(I115*H115,2)</f>
        <v>0</v>
      </c>
      <c r="BL115" s="25" t="s">
        <v>291</v>
      </c>
      <c r="BM115" s="25" t="s">
        <v>405</v>
      </c>
    </row>
    <row r="116" spans="2:65" s="1" customFormat="1" ht="20.399999999999999" customHeight="1">
      <c r="B116" s="176"/>
      <c r="C116" s="177" t="s">
        <v>341</v>
      </c>
      <c r="D116" s="177" t="s">
        <v>287</v>
      </c>
      <c r="E116" s="178" t="s">
        <v>326</v>
      </c>
      <c r="F116" s="179" t="s">
        <v>327</v>
      </c>
      <c r="G116" s="180" t="s">
        <v>328</v>
      </c>
      <c r="H116" s="181">
        <v>118</v>
      </c>
      <c r="I116" s="182"/>
      <c r="J116" s="183">
        <f>ROUND(I116*H116,2)</f>
        <v>0</v>
      </c>
      <c r="K116" s="397" t="s">
        <v>5585</v>
      </c>
      <c r="L116" s="42"/>
      <c r="M116" s="184" t="s">
        <v>5</v>
      </c>
      <c r="N116" s="185" t="s">
        <v>45</v>
      </c>
      <c r="O116" s="43"/>
      <c r="P116" s="186">
        <f>O116*H116</f>
        <v>0</v>
      </c>
      <c r="Q116" s="186">
        <v>0</v>
      </c>
      <c r="R116" s="186">
        <f>Q116*H116</f>
        <v>0</v>
      </c>
      <c r="S116" s="186">
        <v>0</v>
      </c>
      <c r="T116" s="187">
        <f>S116*H116</f>
        <v>0</v>
      </c>
      <c r="AR116" s="25" t="s">
        <v>291</v>
      </c>
      <c r="AT116" s="25" t="s">
        <v>287</v>
      </c>
      <c r="AU116" s="25" t="s">
        <v>82</v>
      </c>
      <c r="AY116" s="25" t="s">
        <v>285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5" t="s">
        <v>82</v>
      </c>
      <c r="BK116" s="188">
        <f>ROUND(I116*H116,2)</f>
        <v>0</v>
      </c>
      <c r="BL116" s="25" t="s">
        <v>291</v>
      </c>
      <c r="BM116" s="25" t="s">
        <v>414</v>
      </c>
    </row>
    <row r="117" spans="2:65" s="1" customFormat="1" ht="28.8" customHeight="1">
      <c r="B117" s="176"/>
      <c r="C117" s="177" t="s">
        <v>402</v>
      </c>
      <c r="D117" s="177" t="s">
        <v>287</v>
      </c>
      <c r="E117" s="178" t="s">
        <v>331</v>
      </c>
      <c r="F117" s="179" t="s">
        <v>5265</v>
      </c>
      <c r="G117" s="180" t="s">
        <v>328</v>
      </c>
      <c r="H117" s="181">
        <v>10</v>
      </c>
      <c r="I117" s="182"/>
      <c r="J117" s="183">
        <f>ROUND(I117*H117,2)</f>
        <v>0</v>
      </c>
      <c r="K117" s="397" t="s">
        <v>5585</v>
      </c>
      <c r="L117" s="42"/>
      <c r="M117" s="184" t="s">
        <v>5</v>
      </c>
      <c r="N117" s="185" t="s">
        <v>45</v>
      </c>
      <c r="O117" s="43"/>
      <c r="P117" s="186">
        <f>O117*H117</f>
        <v>0</v>
      </c>
      <c r="Q117" s="186">
        <v>0</v>
      </c>
      <c r="R117" s="186">
        <f>Q117*H117</f>
        <v>0</v>
      </c>
      <c r="S117" s="186">
        <v>0</v>
      </c>
      <c r="T117" s="187">
        <f>S117*H117</f>
        <v>0</v>
      </c>
      <c r="AR117" s="25" t="s">
        <v>291</v>
      </c>
      <c r="AT117" s="25" t="s">
        <v>287</v>
      </c>
      <c r="AU117" s="25" t="s">
        <v>82</v>
      </c>
      <c r="AY117" s="25" t="s">
        <v>285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5" t="s">
        <v>82</v>
      </c>
      <c r="BK117" s="188">
        <f>ROUND(I117*H117,2)</f>
        <v>0</v>
      </c>
      <c r="BL117" s="25" t="s">
        <v>291</v>
      </c>
      <c r="BM117" s="25" t="s">
        <v>452</v>
      </c>
    </row>
    <row r="118" spans="2:65" s="10" customFormat="1" ht="37.35" customHeight="1">
      <c r="B118" s="162"/>
      <c r="D118" s="173" t="s">
        <v>73</v>
      </c>
      <c r="E118" s="261" t="s">
        <v>330</v>
      </c>
      <c r="F118" s="261" t="s">
        <v>5266</v>
      </c>
      <c r="I118" s="165"/>
      <c r="J118" s="262">
        <f>BK118</f>
        <v>0</v>
      </c>
      <c r="K118" s="401"/>
      <c r="L118" s="162"/>
      <c r="M118" s="167"/>
      <c r="N118" s="168"/>
      <c r="O118" s="168"/>
      <c r="P118" s="169">
        <f>SUM(P119:P121)</f>
        <v>0</v>
      </c>
      <c r="Q118" s="168"/>
      <c r="R118" s="169">
        <f>SUM(R119:R121)</f>
        <v>0</v>
      </c>
      <c r="S118" s="168"/>
      <c r="T118" s="170">
        <f>SUM(T119:T121)</f>
        <v>0</v>
      </c>
      <c r="AR118" s="163" t="s">
        <v>82</v>
      </c>
      <c r="AT118" s="171" t="s">
        <v>73</v>
      </c>
      <c r="AU118" s="171" t="s">
        <v>74</v>
      </c>
      <c r="AY118" s="163" t="s">
        <v>285</v>
      </c>
      <c r="BK118" s="172">
        <f>SUM(BK119:BK121)</f>
        <v>0</v>
      </c>
    </row>
    <row r="119" spans="2:65" s="1" customFormat="1" ht="20.399999999999999" customHeight="1">
      <c r="B119" s="176"/>
      <c r="C119" s="177" t="s">
        <v>345</v>
      </c>
      <c r="D119" s="177" t="s">
        <v>287</v>
      </c>
      <c r="E119" s="178" t="s">
        <v>5267</v>
      </c>
      <c r="F119" s="179" t="s">
        <v>5268</v>
      </c>
      <c r="G119" s="180" t="s">
        <v>328</v>
      </c>
      <c r="H119" s="181">
        <v>23.6</v>
      </c>
      <c r="I119" s="182"/>
      <c r="J119" s="183">
        <f>ROUND(I119*H119,2)</f>
        <v>0</v>
      </c>
      <c r="K119" s="397" t="s">
        <v>5585</v>
      </c>
      <c r="L119" s="42"/>
      <c r="M119" s="184" t="s">
        <v>5</v>
      </c>
      <c r="N119" s="185" t="s">
        <v>45</v>
      </c>
      <c r="O119" s="43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AR119" s="25" t="s">
        <v>291</v>
      </c>
      <c r="AT119" s="25" t="s">
        <v>287</v>
      </c>
      <c r="AU119" s="25" t="s">
        <v>82</v>
      </c>
      <c r="AY119" s="25" t="s">
        <v>285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5" t="s">
        <v>82</v>
      </c>
      <c r="BK119" s="188">
        <f>ROUND(I119*H119,2)</f>
        <v>0</v>
      </c>
      <c r="BL119" s="25" t="s">
        <v>291</v>
      </c>
      <c r="BM119" s="25" t="s">
        <v>457</v>
      </c>
    </row>
    <row r="120" spans="2:65" s="11" customFormat="1">
      <c r="B120" s="189"/>
      <c r="D120" s="215" t="s">
        <v>292</v>
      </c>
      <c r="E120" s="216" t="s">
        <v>5</v>
      </c>
      <c r="F120" s="217" t="s">
        <v>5269</v>
      </c>
      <c r="H120" s="218">
        <v>23.6</v>
      </c>
      <c r="I120" s="194"/>
      <c r="K120" s="412"/>
      <c r="L120" s="189"/>
      <c r="M120" s="195"/>
      <c r="N120" s="196"/>
      <c r="O120" s="196"/>
      <c r="P120" s="196"/>
      <c r="Q120" s="196"/>
      <c r="R120" s="196"/>
      <c r="S120" s="196"/>
      <c r="T120" s="197"/>
      <c r="AT120" s="191" t="s">
        <v>292</v>
      </c>
      <c r="AU120" s="191" t="s">
        <v>82</v>
      </c>
      <c r="AV120" s="11" t="s">
        <v>84</v>
      </c>
      <c r="AW120" s="11" t="s">
        <v>37</v>
      </c>
      <c r="AX120" s="11" t="s">
        <v>82</v>
      </c>
      <c r="AY120" s="191" t="s">
        <v>285</v>
      </c>
    </row>
    <row r="121" spans="2:65" s="1" customFormat="1" ht="20.399999999999999" customHeight="1">
      <c r="B121" s="176"/>
      <c r="C121" s="177" t="s">
        <v>10</v>
      </c>
      <c r="D121" s="177" t="s">
        <v>287</v>
      </c>
      <c r="E121" s="178" t="s">
        <v>4685</v>
      </c>
      <c r="F121" s="179" t="s">
        <v>5270</v>
      </c>
      <c r="G121" s="180" t="s">
        <v>328</v>
      </c>
      <c r="H121" s="181">
        <v>118</v>
      </c>
      <c r="I121" s="182"/>
      <c r="J121" s="183">
        <f>ROUND(I121*H121,2)</f>
        <v>0</v>
      </c>
      <c r="K121" s="415" t="s">
        <v>5584</v>
      </c>
      <c r="L121" s="42"/>
      <c r="M121" s="184" t="s">
        <v>5</v>
      </c>
      <c r="N121" s="185" t="s">
        <v>45</v>
      </c>
      <c r="O121" s="43"/>
      <c r="P121" s="186">
        <f>O121*H121</f>
        <v>0</v>
      </c>
      <c r="Q121" s="186">
        <v>0</v>
      </c>
      <c r="R121" s="186">
        <f>Q121*H121</f>
        <v>0</v>
      </c>
      <c r="S121" s="186">
        <v>0</v>
      </c>
      <c r="T121" s="187">
        <f>S121*H121</f>
        <v>0</v>
      </c>
      <c r="AR121" s="25" t="s">
        <v>291</v>
      </c>
      <c r="AT121" s="25" t="s">
        <v>287</v>
      </c>
      <c r="AU121" s="25" t="s">
        <v>82</v>
      </c>
      <c r="AY121" s="25" t="s">
        <v>285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5" t="s">
        <v>82</v>
      </c>
      <c r="BK121" s="188">
        <f>ROUND(I121*H121,2)</f>
        <v>0</v>
      </c>
      <c r="BL121" s="25" t="s">
        <v>291</v>
      </c>
      <c r="BM121" s="25" t="s">
        <v>462</v>
      </c>
    </row>
    <row r="122" spans="2:65" s="10" customFormat="1" ht="37.35" customHeight="1">
      <c r="B122" s="162"/>
      <c r="D122" s="173" t="s">
        <v>73</v>
      </c>
      <c r="E122" s="261" t="s">
        <v>458</v>
      </c>
      <c r="F122" s="261" t="s">
        <v>459</v>
      </c>
      <c r="I122" s="165"/>
      <c r="J122" s="262">
        <f>BK122</f>
        <v>0</v>
      </c>
      <c r="K122" s="401"/>
      <c r="L122" s="162"/>
      <c r="M122" s="167"/>
      <c r="N122" s="168"/>
      <c r="O122" s="168"/>
      <c r="P122" s="169">
        <f>SUM(P123:P127)</f>
        <v>0</v>
      </c>
      <c r="Q122" s="168"/>
      <c r="R122" s="169">
        <f>SUM(R123:R127)</f>
        <v>0</v>
      </c>
      <c r="S122" s="168"/>
      <c r="T122" s="170">
        <f>SUM(T123:T127)</f>
        <v>0</v>
      </c>
      <c r="AR122" s="163" t="s">
        <v>82</v>
      </c>
      <c r="AT122" s="171" t="s">
        <v>73</v>
      </c>
      <c r="AU122" s="171" t="s">
        <v>74</v>
      </c>
      <c r="AY122" s="163" t="s">
        <v>285</v>
      </c>
      <c r="BK122" s="172">
        <f>SUM(BK123:BK127)</f>
        <v>0</v>
      </c>
    </row>
    <row r="123" spans="2:65" s="1" customFormat="1" ht="20.399999999999999" customHeight="1">
      <c r="B123" s="176"/>
      <c r="C123" s="177" t="s">
        <v>356</v>
      </c>
      <c r="D123" s="177" t="s">
        <v>287</v>
      </c>
      <c r="E123" s="178" t="s">
        <v>478</v>
      </c>
      <c r="F123" s="179" t="s">
        <v>5271</v>
      </c>
      <c r="G123" s="180" t="s">
        <v>328</v>
      </c>
      <c r="H123" s="181">
        <v>65</v>
      </c>
      <c r="I123" s="182"/>
      <c r="J123" s="183">
        <f>ROUND(I123*H123,2)</f>
        <v>0</v>
      </c>
      <c r="K123" s="397" t="s">
        <v>5585</v>
      </c>
      <c r="L123" s="42"/>
      <c r="M123" s="184" t="s">
        <v>5</v>
      </c>
      <c r="N123" s="185" t="s">
        <v>45</v>
      </c>
      <c r="O123" s="43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AR123" s="25" t="s">
        <v>291</v>
      </c>
      <c r="AT123" s="25" t="s">
        <v>287</v>
      </c>
      <c r="AU123" s="25" t="s">
        <v>82</v>
      </c>
      <c r="AY123" s="25" t="s">
        <v>285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5" t="s">
        <v>82</v>
      </c>
      <c r="BK123" s="188">
        <f>ROUND(I123*H123,2)</f>
        <v>0</v>
      </c>
      <c r="BL123" s="25" t="s">
        <v>291</v>
      </c>
      <c r="BM123" s="25" t="s">
        <v>471</v>
      </c>
    </row>
    <row r="124" spans="2:65" s="1" customFormat="1" ht="20.399999999999999" customHeight="1">
      <c r="B124" s="176"/>
      <c r="C124" s="177" t="s">
        <v>454</v>
      </c>
      <c r="D124" s="177" t="s">
        <v>287</v>
      </c>
      <c r="E124" s="178" t="s">
        <v>481</v>
      </c>
      <c r="F124" s="179" t="s">
        <v>5272</v>
      </c>
      <c r="G124" s="180" t="s">
        <v>328</v>
      </c>
      <c r="H124" s="181">
        <v>106</v>
      </c>
      <c r="I124" s="182"/>
      <c r="J124" s="183">
        <f>ROUND(I124*H124,2)</f>
        <v>0</v>
      </c>
      <c r="K124" s="397" t="s">
        <v>5585</v>
      </c>
      <c r="L124" s="42"/>
      <c r="M124" s="184" t="s">
        <v>5</v>
      </c>
      <c r="N124" s="185" t="s">
        <v>45</v>
      </c>
      <c r="O124" s="43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AR124" s="25" t="s">
        <v>291</v>
      </c>
      <c r="AT124" s="25" t="s">
        <v>287</v>
      </c>
      <c r="AU124" s="25" t="s">
        <v>82</v>
      </c>
      <c r="AY124" s="25" t="s">
        <v>285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5" t="s">
        <v>82</v>
      </c>
      <c r="BK124" s="188">
        <f>ROUND(I124*H124,2)</f>
        <v>0</v>
      </c>
      <c r="BL124" s="25" t="s">
        <v>291</v>
      </c>
      <c r="BM124" s="25" t="s">
        <v>476</v>
      </c>
    </row>
    <row r="125" spans="2:65" s="1" customFormat="1" ht="20.399999999999999" customHeight="1">
      <c r="B125" s="176"/>
      <c r="C125" s="177" t="s">
        <v>366</v>
      </c>
      <c r="D125" s="177" t="s">
        <v>287</v>
      </c>
      <c r="E125" s="178" t="s">
        <v>4697</v>
      </c>
      <c r="F125" s="179" t="s">
        <v>5273</v>
      </c>
      <c r="G125" s="180" t="s">
        <v>290</v>
      </c>
      <c r="H125" s="181">
        <v>9.75</v>
      </c>
      <c r="I125" s="182"/>
      <c r="J125" s="183">
        <f>ROUND(I125*H125,2)</f>
        <v>0</v>
      </c>
      <c r="K125" s="415" t="s">
        <v>5584</v>
      </c>
      <c r="L125" s="42"/>
      <c r="M125" s="184" t="s">
        <v>5</v>
      </c>
      <c r="N125" s="185" t="s">
        <v>45</v>
      </c>
      <c r="O125" s="43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AR125" s="25" t="s">
        <v>291</v>
      </c>
      <c r="AT125" s="25" t="s">
        <v>287</v>
      </c>
      <c r="AU125" s="25" t="s">
        <v>82</v>
      </c>
      <c r="AY125" s="25" t="s">
        <v>285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5" t="s">
        <v>82</v>
      </c>
      <c r="BK125" s="188">
        <f>ROUND(I125*H125,2)</f>
        <v>0</v>
      </c>
      <c r="BL125" s="25" t="s">
        <v>291</v>
      </c>
      <c r="BM125" s="25" t="s">
        <v>480</v>
      </c>
    </row>
    <row r="126" spans="2:65" s="11" customFormat="1">
      <c r="B126" s="189"/>
      <c r="D126" s="190" t="s">
        <v>292</v>
      </c>
      <c r="E126" s="191" t="s">
        <v>5</v>
      </c>
      <c r="F126" s="192" t="s">
        <v>5274</v>
      </c>
      <c r="H126" s="193">
        <v>9.75</v>
      </c>
      <c r="I126" s="194"/>
      <c r="K126" s="412"/>
      <c r="L126" s="189"/>
      <c r="M126" s="195"/>
      <c r="N126" s="196"/>
      <c r="O126" s="196"/>
      <c r="P126" s="196"/>
      <c r="Q126" s="196"/>
      <c r="R126" s="196"/>
      <c r="S126" s="196"/>
      <c r="T126" s="197"/>
      <c r="AT126" s="191" t="s">
        <v>292</v>
      </c>
      <c r="AU126" s="191" t="s">
        <v>82</v>
      </c>
      <c r="AV126" s="11" t="s">
        <v>84</v>
      </c>
      <c r="AW126" s="11" t="s">
        <v>37</v>
      </c>
      <c r="AX126" s="11" t="s">
        <v>74</v>
      </c>
      <c r="AY126" s="191" t="s">
        <v>285</v>
      </c>
    </row>
    <row r="127" spans="2:65" s="13" customFormat="1">
      <c r="B127" s="206"/>
      <c r="D127" s="190" t="s">
        <v>292</v>
      </c>
      <c r="E127" s="207" t="s">
        <v>5</v>
      </c>
      <c r="F127" s="208" t="s">
        <v>310</v>
      </c>
      <c r="H127" s="209">
        <v>9.75</v>
      </c>
      <c r="I127" s="210"/>
      <c r="K127" s="413"/>
      <c r="L127" s="206"/>
      <c r="M127" s="211"/>
      <c r="N127" s="212"/>
      <c r="O127" s="212"/>
      <c r="P127" s="212"/>
      <c r="Q127" s="212"/>
      <c r="R127" s="212"/>
      <c r="S127" s="212"/>
      <c r="T127" s="213"/>
      <c r="AT127" s="214" t="s">
        <v>292</v>
      </c>
      <c r="AU127" s="214" t="s">
        <v>82</v>
      </c>
      <c r="AV127" s="13" t="s">
        <v>291</v>
      </c>
      <c r="AW127" s="13" t="s">
        <v>37</v>
      </c>
      <c r="AX127" s="13" t="s">
        <v>82</v>
      </c>
      <c r="AY127" s="214" t="s">
        <v>285</v>
      </c>
    </row>
    <row r="128" spans="2:65" s="10" customFormat="1" ht="37.35" customHeight="1">
      <c r="B128" s="162"/>
      <c r="D128" s="173" t="s">
        <v>73</v>
      </c>
      <c r="E128" s="261" t="s">
        <v>753</v>
      </c>
      <c r="F128" s="261" t="s">
        <v>5275</v>
      </c>
      <c r="I128" s="165"/>
      <c r="J128" s="262">
        <f>BK128</f>
        <v>0</v>
      </c>
      <c r="K128" s="401"/>
      <c r="L128" s="162"/>
      <c r="M128" s="167"/>
      <c r="N128" s="168"/>
      <c r="O128" s="168"/>
      <c r="P128" s="169">
        <f>P129</f>
        <v>0</v>
      </c>
      <c r="Q128" s="168"/>
      <c r="R128" s="169">
        <f>R129</f>
        <v>0</v>
      </c>
      <c r="S128" s="168"/>
      <c r="T128" s="170">
        <f>T129</f>
        <v>0</v>
      </c>
      <c r="AR128" s="163" t="s">
        <v>82</v>
      </c>
      <c r="AT128" s="171" t="s">
        <v>73</v>
      </c>
      <c r="AU128" s="171" t="s">
        <v>74</v>
      </c>
      <c r="AY128" s="163" t="s">
        <v>285</v>
      </c>
      <c r="BK128" s="172">
        <f>BK129</f>
        <v>0</v>
      </c>
    </row>
    <row r="129" spans="2:65" s="1" customFormat="1" ht="28.8" customHeight="1">
      <c r="B129" s="176"/>
      <c r="C129" s="177" t="s">
        <v>468</v>
      </c>
      <c r="D129" s="177" t="s">
        <v>287</v>
      </c>
      <c r="E129" s="178" t="s">
        <v>5276</v>
      </c>
      <c r="F129" s="179" t="s">
        <v>5277</v>
      </c>
      <c r="G129" s="180" t="s">
        <v>318</v>
      </c>
      <c r="H129" s="181">
        <v>5.5</v>
      </c>
      <c r="I129" s="182"/>
      <c r="J129" s="183">
        <f>ROUND(I129*H129,2)</f>
        <v>0</v>
      </c>
      <c r="K129" s="415" t="s">
        <v>5585</v>
      </c>
      <c r="L129" s="42"/>
      <c r="M129" s="184" t="s">
        <v>5</v>
      </c>
      <c r="N129" s="185" t="s">
        <v>45</v>
      </c>
      <c r="O129" s="43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AR129" s="25" t="s">
        <v>291</v>
      </c>
      <c r="AT129" s="25" t="s">
        <v>287</v>
      </c>
      <c r="AU129" s="25" t="s">
        <v>82</v>
      </c>
      <c r="AY129" s="25" t="s">
        <v>285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5" t="s">
        <v>82</v>
      </c>
      <c r="BK129" s="188">
        <f>ROUND(I129*H129,2)</f>
        <v>0</v>
      </c>
      <c r="BL129" s="25" t="s">
        <v>291</v>
      </c>
      <c r="BM129" s="25" t="s">
        <v>483</v>
      </c>
    </row>
    <row r="130" spans="2:65" s="10" customFormat="1" ht="37.35" customHeight="1">
      <c r="B130" s="162"/>
      <c r="D130" s="173" t="s">
        <v>73</v>
      </c>
      <c r="E130" s="261" t="s">
        <v>561</v>
      </c>
      <c r="F130" s="261" t="s">
        <v>562</v>
      </c>
      <c r="I130" s="165"/>
      <c r="J130" s="262">
        <f>BK130</f>
        <v>0</v>
      </c>
      <c r="K130" s="401"/>
      <c r="L130" s="162"/>
      <c r="M130" s="167"/>
      <c r="N130" s="168"/>
      <c r="O130" s="168"/>
      <c r="P130" s="169">
        <f>SUM(P131:P135)</f>
        <v>0</v>
      </c>
      <c r="Q130" s="168"/>
      <c r="R130" s="169">
        <f>SUM(R131:R135)</f>
        <v>0</v>
      </c>
      <c r="S130" s="168"/>
      <c r="T130" s="170">
        <f>SUM(T131:T135)</f>
        <v>0</v>
      </c>
      <c r="AR130" s="163" t="s">
        <v>82</v>
      </c>
      <c r="AT130" s="171" t="s">
        <v>73</v>
      </c>
      <c r="AU130" s="171" t="s">
        <v>74</v>
      </c>
      <c r="AY130" s="163" t="s">
        <v>285</v>
      </c>
      <c r="BK130" s="172">
        <f>SUM(BK131:BK135)</f>
        <v>0</v>
      </c>
    </row>
    <row r="131" spans="2:65" s="1" customFormat="1" ht="20.399999999999999" customHeight="1">
      <c r="B131" s="176"/>
      <c r="C131" s="177" t="s">
        <v>376</v>
      </c>
      <c r="D131" s="177" t="s">
        <v>287</v>
      </c>
      <c r="E131" s="178" t="s">
        <v>5278</v>
      </c>
      <c r="F131" s="179" t="s">
        <v>5279</v>
      </c>
      <c r="G131" s="180" t="s">
        <v>290</v>
      </c>
      <c r="H131" s="181">
        <v>3.96</v>
      </c>
      <c r="I131" s="182"/>
      <c r="J131" s="183">
        <f>ROUND(I131*H131,2)</f>
        <v>0</v>
      </c>
      <c r="K131" s="397" t="s">
        <v>5585</v>
      </c>
      <c r="L131" s="42"/>
      <c r="M131" s="184" t="s">
        <v>5</v>
      </c>
      <c r="N131" s="185" t="s">
        <v>45</v>
      </c>
      <c r="O131" s="43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AR131" s="25" t="s">
        <v>291</v>
      </c>
      <c r="AT131" s="25" t="s">
        <v>287</v>
      </c>
      <c r="AU131" s="25" t="s">
        <v>82</v>
      </c>
      <c r="AY131" s="25" t="s">
        <v>285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5" t="s">
        <v>82</v>
      </c>
      <c r="BK131" s="188">
        <f>ROUND(I131*H131,2)</f>
        <v>0</v>
      </c>
      <c r="BL131" s="25" t="s">
        <v>291</v>
      </c>
      <c r="BM131" s="25" t="s">
        <v>487</v>
      </c>
    </row>
    <row r="132" spans="2:65" s="11" customFormat="1">
      <c r="B132" s="189"/>
      <c r="D132" s="215" t="s">
        <v>292</v>
      </c>
      <c r="E132" s="216" t="s">
        <v>5</v>
      </c>
      <c r="F132" s="217" t="s">
        <v>5280</v>
      </c>
      <c r="H132" s="218">
        <v>3.96</v>
      </c>
      <c r="I132" s="194"/>
      <c r="K132" s="412"/>
      <c r="L132" s="189"/>
      <c r="M132" s="195"/>
      <c r="N132" s="196"/>
      <c r="O132" s="196"/>
      <c r="P132" s="196"/>
      <c r="Q132" s="196"/>
      <c r="R132" s="196"/>
      <c r="S132" s="196"/>
      <c r="T132" s="197"/>
      <c r="AT132" s="191" t="s">
        <v>292</v>
      </c>
      <c r="AU132" s="191" t="s">
        <v>82</v>
      </c>
      <c r="AV132" s="11" t="s">
        <v>84</v>
      </c>
      <c r="AW132" s="11" t="s">
        <v>37</v>
      </c>
      <c r="AX132" s="11" t="s">
        <v>82</v>
      </c>
      <c r="AY132" s="191" t="s">
        <v>285</v>
      </c>
    </row>
    <row r="133" spans="2:65" s="1" customFormat="1" ht="20.399999999999999" customHeight="1">
      <c r="B133" s="176"/>
      <c r="C133" s="177" t="s">
        <v>477</v>
      </c>
      <c r="D133" s="177" t="s">
        <v>287</v>
      </c>
      <c r="E133" s="178" t="s">
        <v>579</v>
      </c>
      <c r="F133" s="179" t="s">
        <v>5281</v>
      </c>
      <c r="G133" s="180" t="s">
        <v>290</v>
      </c>
      <c r="H133" s="181">
        <v>23.6</v>
      </c>
      <c r="I133" s="182"/>
      <c r="J133" s="183">
        <f>ROUND(I133*H133,2)</f>
        <v>0</v>
      </c>
      <c r="K133" s="397" t="s">
        <v>5585</v>
      </c>
      <c r="L133" s="42"/>
      <c r="M133" s="184" t="s">
        <v>5</v>
      </c>
      <c r="N133" s="185" t="s">
        <v>45</v>
      </c>
      <c r="O133" s="43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AR133" s="25" t="s">
        <v>291</v>
      </c>
      <c r="AT133" s="25" t="s">
        <v>287</v>
      </c>
      <c r="AU133" s="25" t="s">
        <v>82</v>
      </c>
      <c r="AY133" s="25" t="s">
        <v>285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5" t="s">
        <v>82</v>
      </c>
      <c r="BK133" s="188">
        <f>ROUND(I133*H133,2)</f>
        <v>0</v>
      </c>
      <c r="BL133" s="25" t="s">
        <v>291</v>
      </c>
      <c r="BM133" s="25" t="s">
        <v>490</v>
      </c>
    </row>
    <row r="134" spans="2:65" s="11" customFormat="1">
      <c r="B134" s="189"/>
      <c r="D134" s="190" t="s">
        <v>292</v>
      </c>
      <c r="E134" s="191" t="s">
        <v>5</v>
      </c>
      <c r="F134" s="192" t="s">
        <v>5269</v>
      </c>
      <c r="H134" s="193">
        <v>23.6</v>
      </c>
      <c r="I134" s="194"/>
      <c r="K134" s="412"/>
      <c r="L134" s="189"/>
      <c r="M134" s="195"/>
      <c r="N134" s="196"/>
      <c r="O134" s="196"/>
      <c r="P134" s="196"/>
      <c r="Q134" s="196"/>
      <c r="R134" s="196"/>
      <c r="S134" s="196"/>
      <c r="T134" s="197"/>
      <c r="AT134" s="191" t="s">
        <v>292</v>
      </c>
      <c r="AU134" s="191" t="s">
        <v>82</v>
      </c>
      <c r="AV134" s="11" t="s">
        <v>84</v>
      </c>
      <c r="AW134" s="11" t="s">
        <v>37</v>
      </c>
      <c r="AX134" s="11" t="s">
        <v>74</v>
      </c>
      <c r="AY134" s="191" t="s">
        <v>285</v>
      </c>
    </row>
    <row r="135" spans="2:65" s="13" customFormat="1">
      <c r="B135" s="206"/>
      <c r="D135" s="190" t="s">
        <v>292</v>
      </c>
      <c r="E135" s="207" t="s">
        <v>5</v>
      </c>
      <c r="F135" s="208" t="s">
        <v>310</v>
      </c>
      <c r="H135" s="209">
        <v>23.6</v>
      </c>
      <c r="I135" s="210"/>
      <c r="K135" s="413"/>
      <c r="L135" s="206"/>
      <c r="M135" s="211"/>
      <c r="N135" s="212"/>
      <c r="O135" s="212"/>
      <c r="P135" s="212"/>
      <c r="Q135" s="212"/>
      <c r="R135" s="212"/>
      <c r="S135" s="212"/>
      <c r="T135" s="213"/>
      <c r="AT135" s="214" t="s">
        <v>292</v>
      </c>
      <c r="AU135" s="214" t="s">
        <v>82</v>
      </c>
      <c r="AV135" s="13" t="s">
        <v>291</v>
      </c>
      <c r="AW135" s="13" t="s">
        <v>37</v>
      </c>
      <c r="AX135" s="13" t="s">
        <v>82</v>
      </c>
      <c r="AY135" s="214" t="s">
        <v>285</v>
      </c>
    </row>
    <row r="136" spans="2:65" s="10" customFormat="1" ht="37.35" customHeight="1">
      <c r="B136" s="162"/>
      <c r="D136" s="173" t="s">
        <v>73</v>
      </c>
      <c r="E136" s="261" t="s">
        <v>788</v>
      </c>
      <c r="F136" s="261" t="s">
        <v>4815</v>
      </c>
      <c r="I136" s="165"/>
      <c r="J136" s="262">
        <f>BK136</f>
        <v>0</v>
      </c>
      <c r="K136" s="401"/>
      <c r="L136" s="162"/>
      <c r="M136" s="167"/>
      <c r="N136" s="168"/>
      <c r="O136" s="168"/>
      <c r="P136" s="169">
        <f>P137</f>
        <v>0</v>
      </c>
      <c r="Q136" s="168"/>
      <c r="R136" s="169">
        <f>R137</f>
        <v>0</v>
      </c>
      <c r="S136" s="168"/>
      <c r="T136" s="170">
        <f>T137</f>
        <v>0</v>
      </c>
      <c r="AR136" s="163" t="s">
        <v>82</v>
      </c>
      <c r="AT136" s="171" t="s">
        <v>73</v>
      </c>
      <c r="AU136" s="171" t="s">
        <v>74</v>
      </c>
      <c r="AY136" s="163" t="s">
        <v>285</v>
      </c>
      <c r="BK136" s="172">
        <f>BK137</f>
        <v>0</v>
      </c>
    </row>
    <row r="137" spans="2:65" s="1" customFormat="1" ht="20.399999999999999" customHeight="1">
      <c r="B137" s="176"/>
      <c r="C137" s="177" t="s">
        <v>381</v>
      </c>
      <c r="D137" s="177" t="s">
        <v>287</v>
      </c>
      <c r="E137" s="178" t="s">
        <v>4816</v>
      </c>
      <c r="F137" s="179" t="s">
        <v>4817</v>
      </c>
      <c r="G137" s="180" t="s">
        <v>674</v>
      </c>
      <c r="H137" s="181">
        <v>64.411000000000001</v>
      </c>
      <c r="I137" s="182"/>
      <c r="J137" s="183">
        <f>ROUND(I137*H137,2)</f>
        <v>0</v>
      </c>
      <c r="K137" s="397" t="s">
        <v>5585</v>
      </c>
      <c r="L137" s="42"/>
      <c r="M137" s="184" t="s">
        <v>5</v>
      </c>
      <c r="N137" s="185" t="s">
        <v>45</v>
      </c>
      <c r="O137" s="43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AR137" s="25" t="s">
        <v>291</v>
      </c>
      <c r="AT137" s="25" t="s">
        <v>287</v>
      </c>
      <c r="AU137" s="25" t="s">
        <v>82</v>
      </c>
      <c r="AY137" s="25" t="s">
        <v>285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5" t="s">
        <v>82</v>
      </c>
      <c r="BK137" s="188">
        <f>ROUND(I137*H137,2)</f>
        <v>0</v>
      </c>
      <c r="BL137" s="25" t="s">
        <v>291</v>
      </c>
      <c r="BM137" s="25" t="s">
        <v>495</v>
      </c>
    </row>
    <row r="138" spans="2:65" s="10" customFormat="1" ht="37.35" customHeight="1">
      <c r="B138" s="162"/>
      <c r="D138" s="173" t="s">
        <v>73</v>
      </c>
      <c r="E138" s="261" t="s">
        <v>702</v>
      </c>
      <c r="F138" s="261" t="s">
        <v>5282</v>
      </c>
      <c r="I138" s="165"/>
      <c r="J138" s="262">
        <f>BK138</f>
        <v>0</v>
      </c>
      <c r="K138" s="401"/>
      <c r="L138" s="162"/>
      <c r="M138" s="167"/>
      <c r="N138" s="168"/>
      <c r="O138" s="168"/>
      <c r="P138" s="169">
        <f>SUM(P139:P145)</f>
        <v>0</v>
      </c>
      <c r="Q138" s="168"/>
      <c r="R138" s="169">
        <f>SUM(R139:R145)</f>
        <v>6.6949999999999996E-2</v>
      </c>
      <c r="S138" s="168"/>
      <c r="T138" s="170">
        <f>SUM(T139:T145)</f>
        <v>0</v>
      </c>
      <c r="AR138" s="163" t="s">
        <v>84</v>
      </c>
      <c r="AT138" s="171" t="s">
        <v>73</v>
      </c>
      <c r="AU138" s="171" t="s">
        <v>74</v>
      </c>
      <c r="AY138" s="163" t="s">
        <v>285</v>
      </c>
      <c r="BK138" s="172">
        <f>SUM(BK139:BK145)</f>
        <v>0</v>
      </c>
    </row>
    <row r="139" spans="2:65" s="1" customFormat="1" ht="20.399999999999999" customHeight="1">
      <c r="B139" s="176"/>
      <c r="C139" s="177" t="s">
        <v>484</v>
      </c>
      <c r="D139" s="177" t="s">
        <v>287</v>
      </c>
      <c r="E139" s="178" t="s">
        <v>5283</v>
      </c>
      <c r="F139" s="179" t="s">
        <v>5284</v>
      </c>
      <c r="G139" s="180" t="s">
        <v>328</v>
      </c>
      <c r="H139" s="181">
        <v>65</v>
      </c>
      <c r="I139" s="182"/>
      <c r="J139" s="183">
        <f>ROUND(I139*H139,2)</f>
        <v>0</v>
      </c>
      <c r="K139" s="397" t="s">
        <v>5585</v>
      </c>
      <c r="L139" s="42"/>
      <c r="M139" s="184" t="s">
        <v>5</v>
      </c>
      <c r="N139" s="185" t="s">
        <v>45</v>
      </c>
      <c r="O139" s="43"/>
      <c r="P139" s="186">
        <f>O139*H139</f>
        <v>0</v>
      </c>
      <c r="Q139" s="186">
        <v>7.7999999999999999E-4</v>
      </c>
      <c r="R139" s="186">
        <f>Q139*H139</f>
        <v>5.0700000000000002E-2</v>
      </c>
      <c r="S139" s="186">
        <v>0</v>
      </c>
      <c r="T139" s="187">
        <f>S139*H139</f>
        <v>0</v>
      </c>
      <c r="AR139" s="25" t="s">
        <v>337</v>
      </c>
      <c r="AT139" s="25" t="s">
        <v>287</v>
      </c>
      <c r="AU139" s="25" t="s">
        <v>82</v>
      </c>
      <c r="AY139" s="25" t="s">
        <v>285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5" t="s">
        <v>82</v>
      </c>
      <c r="BK139" s="188">
        <f>ROUND(I139*H139,2)</f>
        <v>0</v>
      </c>
      <c r="BL139" s="25" t="s">
        <v>337</v>
      </c>
      <c r="BM139" s="25" t="s">
        <v>498</v>
      </c>
    </row>
    <row r="140" spans="2:65" s="11" customFormat="1">
      <c r="B140" s="189"/>
      <c r="D140" s="215" t="s">
        <v>292</v>
      </c>
      <c r="E140" s="216" t="s">
        <v>5</v>
      </c>
      <c r="F140" s="217" t="s">
        <v>5285</v>
      </c>
      <c r="H140" s="218">
        <v>65</v>
      </c>
      <c r="I140" s="194"/>
      <c r="K140" s="412"/>
      <c r="L140" s="189"/>
      <c r="M140" s="195"/>
      <c r="N140" s="196"/>
      <c r="O140" s="196"/>
      <c r="P140" s="196"/>
      <c r="Q140" s="196"/>
      <c r="R140" s="196"/>
      <c r="S140" s="196"/>
      <c r="T140" s="197"/>
      <c r="AT140" s="191" t="s">
        <v>292</v>
      </c>
      <c r="AU140" s="191" t="s">
        <v>82</v>
      </c>
      <c r="AV140" s="11" t="s">
        <v>84</v>
      </c>
      <c r="AW140" s="11" t="s">
        <v>37</v>
      </c>
      <c r="AX140" s="11" t="s">
        <v>82</v>
      </c>
      <c r="AY140" s="191" t="s">
        <v>285</v>
      </c>
    </row>
    <row r="141" spans="2:65" s="1" customFormat="1" ht="20.399999999999999" customHeight="1">
      <c r="B141" s="176"/>
      <c r="C141" s="177" t="s">
        <v>153</v>
      </c>
      <c r="D141" s="177" t="s">
        <v>287</v>
      </c>
      <c r="E141" s="178" t="s">
        <v>4779</v>
      </c>
      <c r="F141" s="179" t="s">
        <v>5286</v>
      </c>
      <c r="G141" s="180" t="s">
        <v>318</v>
      </c>
      <c r="H141" s="181">
        <v>65</v>
      </c>
      <c r="I141" s="182"/>
      <c r="J141" s="183">
        <f>ROUND(I141*H141,2)</f>
        <v>0</v>
      </c>
      <c r="K141" s="415" t="s">
        <v>5584</v>
      </c>
      <c r="L141" s="42"/>
      <c r="M141" s="184" t="s">
        <v>5</v>
      </c>
      <c r="N141" s="185" t="s">
        <v>45</v>
      </c>
      <c r="O141" s="43"/>
      <c r="P141" s="186">
        <f>O141*H141</f>
        <v>0</v>
      </c>
      <c r="Q141" s="186">
        <v>1E-4</v>
      </c>
      <c r="R141" s="186">
        <f>Q141*H141</f>
        <v>6.5000000000000006E-3</v>
      </c>
      <c r="S141" s="186">
        <v>0</v>
      </c>
      <c r="T141" s="187">
        <f>S141*H141</f>
        <v>0</v>
      </c>
      <c r="AR141" s="25" t="s">
        <v>337</v>
      </c>
      <c r="AT141" s="25" t="s">
        <v>287</v>
      </c>
      <c r="AU141" s="25" t="s">
        <v>82</v>
      </c>
      <c r="AY141" s="25" t="s">
        <v>285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5" t="s">
        <v>82</v>
      </c>
      <c r="BK141" s="188">
        <f>ROUND(I141*H141,2)</f>
        <v>0</v>
      </c>
      <c r="BL141" s="25" t="s">
        <v>337</v>
      </c>
      <c r="BM141" s="25" t="s">
        <v>504</v>
      </c>
    </row>
    <row r="142" spans="2:65" s="1" customFormat="1" ht="20.399999999999999" customHeight="1">
      <c r="B142" s="176"/>
      <c r="C142" s="177" t="s">
        <v>491</v>
      </c>
      <c r="D142" s="177" t="s">
        <v>287</v>
      </c>
      <c r="E142" s="178" t="s">
        <v>4789</v>
      </c>
      <c r="F142" s="179" t="s">
        <v>5287</v>
      </c>
      <c r="G142" s="180" t="s">
        <v>328</v>
      </c>
      <c r="H142" s="181">
        <v>32.5</v>
      </c>
      <c r="I142" s="182"/>
      <c r="J142" s="183">
        <f>ROUND(I142*H142,2)</f>
        <v>0</v>
      </c>
      <c r="K142" s="415" t="s">
        <v>5584</v>
      </c>
      <c r="L142" s="42"/>
      <c r="M142" s="184" t="s">
        <v>5</v>
      </c>
      <c r="N142" s="185" t="s">
        <v>45</v>
      </c>
      <c r="O142" s="43"/>
      <c r="P142" s="186">
        <f>O142*H142</f>
        <v>0</v>
      </c>
      <c r="Q142" s="186">
        <v>2.9999999999999997E-4</v>
      </c>
      <c r="R142" s="186">
        <f>Q142*H142</f>
        <v>9.75E-3</v>
      </c>
      <c r="S142" s="186">
        <v>0</v>
      </c>
      <c r="T142" s="187">
        <f>S142*H142</f>
        <v>0</v>
      </c>
      <c r="AR142" s="25" t="s">
        <v>337</v>
      </c>
      <c r="AT142" s="25" t="s">
        <v>287</v>
      </c>
      <c r="AU142" s="25" t="s">
        <v>82</v>
      </c>
      <c r="AY142" s="25" t="s">
        <v>285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5" t="s">
        <v>82</v>
      </c>
      <c r="BK142" s="188">
        <f>ROUND(I142*H142,2)</f>
        <v>0</v>
      </c>
      <c r="BL142" s="25" t="s">
        <v>337</v>
      </c>
      <c r="BM142" s="25" t="s">
        <v>458</v>
      </c>
    </row>
    <row r="143" spans="2:65" s="11" customFormat="1">
      <c r="B143" s="189"/>
      <c r="D143" s="190" t="s">
        <v>292</v>
      </c>
      <c r="E143" s="191" t="s">
        <v>5</v>
      </c>
      <c r="F143" s="192" t="s">
        <v>5288</v>
      </c>
      <c r="H143" s="193">
        <v>32.5</v>
      </c>
      <c r="I143" s="194"/>
      <c r="K143" s="412"/>
      <c r="L143" s="189"/>
      <c r="M143" s="195"/>
      <c r="N143" s="196"/>
      <c r="O143" s="196"/>
      <c r="P143" s="196"/>
      <c r="Q143" s="196"/>
      <c r="R143" s="196"/>
      <c r="S143" s="196"/>
      <c r="T143" s="197"/>
      <c r="AT143" s="191" t="s">
        <v>292</v>
      </c>
      <c r="AU143" s="191" t="s">
        <v>82</v>
      </c>
      <c r="AV143" s="11" t="s">
        <v>84</v>
      </c>
      <c r="AW143" s="11" t="s">
        <v>37</v>
      </c>
      <c r="AX143" s="11" t="s">
        <v>74</v>
      </c>
      <c r="AY143" s="191" t="s">
        <v>285</v>
      </c>
    </row>
    <row r="144" spans="2:65" s="13" customFormat="1">
      <c r="B144" s="206"/>
      <c r="D144" s="215" t="s">
        <v>292</v>
      </c>
      <c r="E144" s="219" t="s">
        <v>5</v>
      </c>
      <c r="F144" s="220" t="s">
        <v>310</v>
      </c>
      <c r="H144" s="221">
        <v>32.5</v>
      </c>
      <c r="I144" s="210"/>
      <c r="K144" s="413"/>
      <c r="L144" s="206"/>
      <c r="M144" s="211"/>
      <c r="N144" s="212"/>
      <c r="O144" s="212"/>
      <c r="P144" s="212"/>
      <c r="Q144" s="212"/>
      <c r="R144" s="212"/>
      <c r="S144" s="212"/>
      <c r="T144" s="213"/>
      <c r="AT144" s="214" t="s">
        <v>292</v>
      </c>
      <c r="AU144" s="214" t="s">
        <v>82</v>
      </c>
      <c r="AV144" s="13" t="s">
        <v>291</v>
      </c>
      <c r="AW144" s="13" t="s">
        <v>37</v>
      </c>
      <c r="AX144" s="13" t="s">
        <v>82</v>
      </c>
      <c r="AY144" s="214" t="s">
        <v>285</v>
      </c>
    </row>
    <row r="145" spans="2:65" s="1" customFormat="1" ht="40.200000000000003" customHeight="1">
      <c r="B145" s="176"/>
      <c r="C145" s="177" t="s">
        <v>401</v>
      </c>
      <c r="D145" s="177" t="s">
        <v>287</v>
      </c>
      <c r="E145" s="178" t="s">
        <v>5289</v>
      </c>
      <c r="F145" s="179" t="s">
        <v>5290</v>
      </c>
      <c r="G145" s="180" t="s">
        <v>674</v>
      </c>
      <c r="H145" s="181">
        <v>6.7000000000000004E-2</v>
      </c>
      <c r="I145" s="182"/>
      <c r="J145" s="183">
        <f>ROUND(I145*H145,2)</f>
        <v>0</v>
      </c>
      <c r="K145" s="415" t="s">
        <v>5585</v>
      </c>
      <c r="L145" s="42"/>
      <c r="M145" s="184" t="s">
        <v>5</v>
      </c>
      <c r="N145" s="185" t="s">
        <v>45</v>
      </c>
      <c r="O145" s="43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AR145" s="25" t="s">
        <v>337</v>
      </c>
      <c r="AT145" s="25" t="s">
        <v>287</v>
      </c>
      <c r="AU145" s="25" t="s">
        <v>82</v>
      </c>
      <c r="AY145" s="25" t="s">
        <v>285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5" t="s">
        <v>82</v>
      </c>
      <c r="BK145" s="188">
        <f>ROUND(I145*H145,2)</f>
        <v>0</v>
      </c>
      <c r="BL145" s="25" t="s">
        <v>337</v>
      </c>
      <c r="BM145" s="25" t="s">
        <v>5291</v>
      </c>
    </row>
    <row r="146" spans="2:65" s="10" customFormat="1" ht="37.35" customHeight="1">
      <c r="B146" s="162"/>
      <c r="D146" s="173" t="s">
        <v>73</v>
      </c>
      <c r="E146" s="261" t="s">
        <v>726</v>
      </c>
      <c r="F146" s="261" t="s">
        <v>727</v>
      </c>
      <c r="I146" s="165"/>
      <c r="J146" s="262">
        <f>BK146</f>
        <v>0</v>
      </c>
      <c r="K146" s="401"/>
      <c r="L146" s="162"/>
      <c r="M146" s="167"/>
      <c r="N146" s="168"/>
      <c r="O146" s="168"/>
      <c r="P146" s="169">
        <f>SUM(P147:P150)</f>
        <v>0</v>
      </c>
      <c r="Q146" s="168"/>
      <c r="R146" s="169">
        <f>SUM(R147:R150)</f>
        <v>0.52259999999999995</v>
      </c>
      <c r="S146" s="168"/>
      <c r="T146" s="170">
        <f>SUM(T147:T150)</f>
        <v>0</v>
      </c>
      <c r="AR146" s="163" t="s">
        <v>84</v>
      </c>
      <c r="AT146" s="171" t="s">
        <v>73</v>
      </c>
      <c r="AU146" s="171" t="s">
        <v>74</v>
      </c>
      <c r="AY146" s="163" t="s">
        <v>285</v>
      </c>
      <c r="BK146" s="172">
        <f>SUM(BK147:BK150)</f>
        <v>0</v>
      </c>
    </row>
    <row r="147" spans="2:65" s="1" customFormat="1" ht="20.399999999999999" customHeight="1">
      <c r="B147" s="176"/>
      <c r="C147" s="177" t="s">
        <v>501</v>
      </c>
      <c r="D147" s="177" t="s">
        <v>287</v>
      </c>
      <c r="E147" s="178" t="s">
        <v>5292</v>
      </c>
      <c r="F147" s="179" t="s">
        <v>5293</v>
      </c>
      <c r="G147" s="180" t="s">
        <v>328</v>
      </c>
      <c r="H147" s="181">
        <v>65</v>
      </c>
      <c r="I147" s="182"/>
      <c r="J147" s="183">
        <f>ROUND(I147*H147,2)</f>
        <v>0</v>
      </c>
      <c r="K147" s="397" t="s">
        <v>5585</v>
      </c>
      <c r="L147" s="42"/>
      <c r="M147" s="184" t="s">
        <v>5</v>
      </c>
      <c r="N147" s="185" t="s">
        <v>45</v>
      </c>
      <c r="O147" s="43"/>
      <c r="P147" s="186">
        <f>O147*H147</f>
        <v>0</v>
      </c>
      <c r="Q147" s="186">
        <v>6.0000000000000001E-3</v>
      </c>
      <c r="R147" s="186">
        <f>Q147*H147</f>
        <v>0.39</v>
      </c>
      <c r="S147" s="186">
        <v>0</v>
      </c>
      <c r="T147" s="187">
        <f>S147*H147</f>
        <v>0</v>
      </c>
      <c r="AR147" s="25" t="s">
        <v>337</v>
      </c>
      <c r="AT147" s="25" t="s">
        <v>287</v>
      </c>
      <c r="AU147" s="25" t="s">
        <v>82</v>
      </c>
      <c r="AY147" s="25" t="s">
        <v>285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5" t="s">
        <v>82</v>
      </c>
      <c r="BK147" s="188">
        <f>ROUND(I147*H147,2)</f>
        <v>0</v>
      </c>
      <c r="BL147" s="25" t="s">
        <v>337</v>
      </c>
      <c r="BM147" s="25" t="s">
        <v>516</v>
      </c>
    </row>
    <row r="148" spans="2:65" s="1" customFormat="1" ht="20.399999999999999" customHeight="1">
      <c r="B148" s="176"/>
      <c r="C148" s="230" t="s">
        <v>405</v>
      </c>
      <c r="D148" s="230" t="s">
        <v>757</v>
      </c>
      <c r="E148" s="231" t="s">
        <v>4702</v>
      </c>
      <c r="F148" s="232" t="s">
        <v>5294</v>
      </c>
      <c r="G148" s="233" t="s">
        <v>328</v>
      </c>
      <c r="H148" s="234">
        <v>66.3</v>
      </c>
      <c r="I148" s="235"/>
      <c r="J148" s="236">
        <f>ROUND(I148*H148,2)</f>
        <v>0</v>
      </c>
      <c r="K148" s="417" t="s">
        <v>5584</v>
      </c>
      <c r="L148" s="237"/>
      <c r="M148" s="238" t="s">
        <v>5</v>
      </c>
      <c r="N148" s="239" t="s">
        <v>45</v>
      </c>
      <c r="O148" s="43"/>
      <c r="P148" s="186">
        <f>O148*H148</f>
        <v>0</v>
      </c>
      <c r="Q148" s="186">
        <v>2E-3</v>
      </c>
      <c r="R148" s="186">
        <f>Q148*H148</f>
        <v>0.1326</v>
      </c>
      <c r="S148" s="186">
        <v>0</v>
      </c>
      <c r="T148" s="187">
        <f>S148*H148</f>
        <v>0</v>
      </c>
      <c r="AR148" s="25" t="s">
        <v>401</v>
      </c>
      <c r="AT148" s="25" t="s">
        <v>757</v>
      </c>
      <c r="AU148" s="25" t="s">
        <v>82</v>
      </c>
      <c r="AY148" s="25" t="s">
        <v>285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5" t="s">
        <v>82</v>
      </c>
      <c r="BK148" s="188">
        <f>ROUND(I148*H148,2)</f>
        <v>0</v>
      </c>
      <c r="BL148" s="25" t="s">
        <v>337</v>
      </c>
      <c r="BM148" s="25" t="s">
        <v>5295</v>
      </c>
    </row>
    <row r="149" spans="2:65" s="11" customFormat="1">
      <c r="B149" s="189"/>
      <c r="D149" s="215" t="s">
        <v>292</v>
      </c>
      <c r="E149" s="216" t="s">
        <v>5</v>
      </c>
      <c r="F149" s="217" t="s">
        <v>5296</v>
      </c>
      <c r="H149" s="218">
        <v>66.3</v>
      </c>
      <c r="I149" s="194"/>
      <c r="K149" s="412"/>
      <c r="L149" s="189"/>
      <c r="M149" s="195"/>
      <c r="N149" s="196"/>
      <c r="O149" s="196"/>
      <c r="P149" s="196"/>
      <c r="Q149" s="196"/>
      <c r="R149" s="196"/>
      <c r="S149" s="196"/>
      <c r="T149" s="197"/>
      <c r="AT149" s="191" t="s">
        <v>292</v>
      </c>
      <c r="AU149" s="191" t="s">
        <v>82</v>
      </c>
      <c r="AV149" s="11" t="s">
        <v>84</v>
      </c>
      <c r="AW149" s="11" t="s">
        <v>37</v>
      </c>
      <c r="AX149" s="11" t="s">
        <v>82</v>
      </c>
      <c r="AY149" s="191" t="s">
        <v>285</v>
      </c>
    </row>
    <row r="150" spans="2:65" s="1" customFormat="1" ht="40.200000000000003" customHeight="1">
      <c r="B150" s="176"/>
      <c r="C150" s="177" t="s">
        <v>513</v>
      </c>
      <c r="D150" s="177" t="s">
        <v>287</v>
      </c>
      <c r="E150" s="178" t="s">
        <v>900</v>
      </c>
      <c r="F150" s="179" t="s">
        <v>901</v>
      </c>
      <c r="G150" s="180" t="s">
        <v>674</v>
      </c>
      <c r="H150" s="181">
        <v>0.52300000000000002</v>
      </c>
      <c r="I150" s="182"/>
      <c r="J150" s="183">
        <f>ROUND(I150*H150,2)</f>
        <v>0</v>
      </c>
      <c r="K150" s="415" t="s">
        <v>5585</v>
      </c>
      <c r="L150" s="42"/>
      <c r="M150" s="184" t="s">
        <v>5</v>
      </c>
      <c r="N150" s="185" t="s">
        <v>45</v>
      </c>
      <c r="O150" s="43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AR150" s="25" t="s">
        <v>337</v>
      </c>
      <c r="AT150" s="25" t="s">
        <v>287</v>
      </c>
      <c r="AU150" s="25" t="s">
        <v>82</v>
      </c>
      <c r="AY150" s="25" t="s">
        <v>285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5" t="s">
        <v>82</v>
      </c>
      <c r="BK150" s="188">
        <f>ROUND(I150*H150,2)</f>
        <v>0</v>
      </c>
      <c r="BL150" s="25" t="s">
        <v>337</v>
      </c>
      <c r="BM150" s="25" t="s">
        <v>5297</v>
      </c>
    </row>
    <row r="151" spans="2:65" s="10" customFormat="1" ht="37.35" customHeight="1">
      <c r="B151" s="162"/>
      <c r="D151" s="173" t="s">
        <v>73</v>
      </c>
      <c r="E151" s="261" t="s">
        <v>3557</v>
      </c>
      <c r="F151" s="261" t="s">
        <v>5298</v>
      </c>
      <c r="I151" s="165"/>
      <c r="J151" s="262">
        <f>BK151</f>
        <v>0</v>
      </c>
      <c r="K151" s="401"/>
      <c r="L151" s="162"/>
      <c r="M151" s="167"/>
      <c r="N151" s="168"/>
      <c r="O151" s="168"/>
      <c r="P151" s="169">
        <f>SUM(P152:P161)</f>
        <v>0</v>
      </c>
      <c r="Q151" s="168"/>
      <c r="R151" s="169">
        <f>SUM(R152:R161)</f>
        <v>16.622700000000002</v>
      </c>
      <c r="S151" s="168"/>
      <c r="T151" s="170">
        <f>SUM(T152:T161)</f>
        <v>0</v>
      </c>
      <c r="AR151" s="163" t="s">
        <v>84</v>
      </c>
      <c r="AT151" s="171" t="s">
        <v>73</v>
      </c>
      <c r="AU151" s="171" t="s">
        <v>74</v>
      </c>
      <c r="AY151" s="163" t="s">
        <v>285</v>
      </c>
      <c r="BK151" s="172">
        <f>SUM(BK152:BK161)</f>
        <v>0</v>
      </c>
    </row>
    <row r="152" spans="2:65" s="1" customFormat="1" ht="20.399999999999999" customHeight="1">
      <c r="B152" s="176"/>
      <c r="C152" s="177" t="s">
        <v>414</v>
      </c>
      <c r="D152" s="177" t="s">
        <v>287</v>
      </c>
      <c r="E152" s="178" t="s">
        <v>4811</v>
      </c>
      <c r="F152" s="179" t="s">
        <v>5299</v>
      </c>
      <c r="G152" s="180" t="s">
        <v>328</v>
      </c>
      <c r="H152" s="181">
        <v>1.08</v>
      </c>
      <c r="I152" s="182"/>
      <c r="J152" s="183">
        <f>ROUND(I152*H152,2)</f>
        <v>0</v>
      </c>
      <c r="K152" s="415" t="s">
        <v>5584</v>
      </c>
      <c r="L152" s="42"/>
      <c r="M152" s="184" t="s">
        <v>5</v>
      </c>
      <c r="N152" s="185" t="s">
        <v>45</v>
      </c>
      <c r="O152" s="43"/>
      <c r="P152" s="186">
        <f>O152*H152</f>
        <v>0</v>
      </c>
      <c r="Q152" s="186">
        <v>0.45</v>
      </c>
      <c r="R152" s="186">
        <f>Q152*H152</f>
        <v>0.48600000000000004</v>
      </c>
      <c r="S152" s="186">
        <v>0</v>
      </c>
      <c r="T152" s="187">
        <f>S152*H152</f>
        <v>0</v>
      </c>
      <c r="AR152" s="25" t="s">
        <v>337</v>
      </c>
      <c r="AT152" s="25" t="s">
        <v>287</v>
      </c>
      <c r="AU152" s="25" t="s">
        <v>82</v>
      </c>
      <c r="AY152" s="25" t="s">
        <v>285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5" t="s">
        <v>82</v>
      </c>
      <c r="BK152" s="188">
        <f>ROUND(I152*H152,2)</f>
        <v>0</v>
      </c>
      <c r="BL152" s="25" t="s">
        <v>337</v>
      </c>
      <c r="BM152" s="25" t="s">
        <v>535</v>
      </c>
    </row>
    <row r="153" spans="2:65" s="11" customFormat="1">
      <c r="B153" s="189"/>
      <c r="D153" s="190" t="s">
        <v>292</v>
      </c>
      <c r="E153" s="191" t="s">
        <v>5</v>
      </c>
      <c r="F153" s="192" t="s">
        <v>5300</v>
      </c>
      <c r="H153" s="193">
        <v>1.08</v>
      </c>
      <c r="I153" s="194"/>
      <c r="K153" s="412"/>
      <c r="L153" s="189"/>
      <c r="M153" s="195"/>
      <c r="N153" s="196"/>
      <c r="O153" s="196"/>
      <c r="P153" s="196"/>
      <c r="Q153" s="196"/>
      <c r="R153" s="196"/>
      <c r="S153" s="196"/>
      <c r="T153" s="197"/>
      <c r="AT153" s="191" t="s">
        <v>292</v>
      </c>
      <c r="AU153" s="191" t="s">
        <v>82</v>
      </c>
      <c r="AV153" s="11" t="s">
        <v>84</v>
      </c>
      <c r="AW153" s="11" t="s">
        <v>37</v>
      </c>
      <c r="AX153" s="11" t="s">
        <v>74</v>
      </c>
      <c r="AY153" s="191" t="s">
        <v>285</v>
      </c>
    </row>
    <row r="154" spans="2:65" s="13" customFormat="1">
      <c r="B154" s="206"/>
      <c r="D154" s="215" t="s">
        <v>292</v>
      </c>
      <c r="E154" s="219" t="s">
        <v>5</v>
      </c>
      <c r="F154" s="220" t="s">
        <v>310</v>
      </c>
      <c r="H154" s="221">
        <v>1.08</v>
      </c>
      <c r="I154" s="210"/>
      <c r="K154" s="413"/>
      <c r="L154" s="206"/>
      <c r="M154" s="211"/>
      <c r="N154" s="212"/>
      <c r="O154" s="212"/>
      <c r="P154" s="212"/>
      <c r="Q154" s="212"/>
      <c r="R154" s="212"/>
      <c r="S154" s="212"/>
      <c r="T154" s="213"/>
      <c r="AT154" s="214" t="s">
        <v>292</v>
      </c>
      <c r="AU154" s="214" t="s">
        <v>82</v>
      </c>
      <c r="AV154" s="13" t="s">
        <v>291</v>
      </c>
      <c r="AW154" s="13" t="s">
        <v>37</v>
      </c>
      <c r="AX154" s="13" t="s">
        <v>82</v>
      </c>
      <c r="AY154" s="214" t="s">
        <v>285</v>
      </c>
    </row>
    <row r="155" spans="2:65" s="1" customFormat="1" ht="20.399999999999999" customHeight="1">
      <c r="B155" s="176"/>
      <c r="C155" s="177" t="s">
        <v>524</v>
      </c>
      <c r="D155" s="177" t="s">
        <v>287</v>
      </c>
      <c r="E155" s="178" t="s">
        <v>4813</v>
      </c>
      <c r="F155" s="179" t="s">
        <v>5301</v>
      </c>
      <c r="G155" s="180" t="s">
        <v>328</v>
      </c>
      <c r="H155" s="181">
        <v>29.3</v>
      </c>
      <c r="I155" s="182"/>
      <c r="J155" s="183">
        <f>ROUND(I155*H155,2)</f>
        <v>0</v>
      </c>
      <c r="K155" s="415" t="s">
        <v>5584</v>
      </c>
      <c r="L155" s="42"/>
      <c r="M155" s="184" t="s">
        <v>5</v>
      </c>
      <c r="N155" s="185" t="s">
        <v>45</v>
      </c>
      <c r="O155" s="43"/>
      <c r="P155" s="186">
        <f>O155*H155</f>
        <v>0</v>
      </c>
      <c r="Q155" s="186">
        <v>3.9E-2</v>
      </c>
      <c r="R155" s="186">
        <f>Q155*H155</f>
        <v>1.1427</v>
      </c>
      <c r="S155" s="186">
        <v>0</v>
      </c>
      <c r="T155" s="187">
        <f>S155*H155</f>
        <v>0</v>
      </c>
      <c r="AR155" s="25" t="s">
        <v>337</v>
      </c>
      <c r="AT155" s="25" t="s">
        <v>287</v>
      </c>
      <c r="AU155" s="25" t="s">
        <v>82</v>
      </c>
      <c r="AY155" s="25" t="s">
        <v>285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5" t="s">
        <v>82</v>
      </c>
      <c r="BK155" s="188">
        <f>ROUND(I155*H155,2)</f>
        <v>0</v>
      </c>
      <c r="BL155" s="25" t="s">
        <v>337</v>
      </c>
      <c r="BM155" s="25" t="s">
        <v>540</v>
      </c>
    </row>
    <row r="156" spans="2:65" s="1" customFormat="1" ht="20.399999999999999" customHeight="1">
      <c r="B156" s="176"/>
      <c r="C156" s="177" t="s">
        <v>452</v>
      </c>
      <c r="D156" s="177" t="s">
        <v>287</v>
      </c>
      <c r="E156" s="178" t="s">
        <v>4818</v>
      </c>
      <c r="F156" s="179" t="s">
        <v>5302</v>
      </c>
      <c r="G156" s="180" t="s">
        <v>328</v>
      </c>
      <c r="H156" s="181">
        <v>79</v>
      </c>
      <c r="I156" s="182"/>
      <c r="J156" s="183">
        <f>ROUND(I156*H156,2)</f>
        <v>0</v>
      </c>
      <c r="K156" s="415" t="s">
        <v>5584</v>
      </c>
      <c r="L156" s="42"/>
      <c r="M156" s="184" t="s">
        <v>5</v>
      </c>
      <c r="N156" s="185" t="s">
        <v>45</v>
      </c>
      <c r="O156" s="43"/>
      <c r="P156" s="186">
        <f>O156*H156</f>
        <v>0</v>
      </c>
      <c r="Q156" s="186">
        <v>3.9E-2</v>
      </c>
      <c r="R156" s="186">
        <f>Q156*H156</f>
        <v>3.081</v>
      </c>
      <c r="S156" s="186">
        <v>0</v>
      </c>
      <c r="T156" s="187">
        <f>S156*H156</f>
        <v>0</v>
      </c>
      <c r="AR156" s="25" t="s">
        <v>337</v>
      </c>
      <c r="AT156" s="25" t="s">
        <v>287</v>
      </c>
      <c r="AU156" s="25" t="s">
        <v>82</v>
      </c>
      <c r="AY156" s="25" t="s">
        <v>285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5" t="s">
        <v>82</v>
      </c>
      <c r="BK156" s="188">
        <f>ROUND(I156*H156,2)</f>
        <v>0</v>
      </c>
      <c r="BL156" s="25" t="s">
        <v>337</v>
      </c>
      <c r="BM156" s="25" t="s">
        <v>545</v>
      </c>
    </row>
    <row r="157" spans="2:65" s="1" customFormat="1" ht="20.399999999999999" customHeight="1">
      <c r="B157" s="176"/>
      <c r="C157" s="230" t="s">
        <v>537</v>
      </c>
      <c r="D157" s="230" t="s">
        <v>757</v>
      </c>
      <c r="E157" s="231" t="s">
        <v>4821</v>
      </c>
      <c r="F157" s="232" t="s">
        <v>5303</v>
      </c>
      <c r="G157" s="233" t="s">
        <v>328</v>
      </c>
      <c r="H157" s="234">
        <v>32.229999999999997</v>
      </c>
      <c r="I157" s="235"/>
      <c r="J157" s="236">
        <f>ROUND(I157*H157,2)</f>
        <v>0</v>
      </c>
      <c r="K157" s="415" t="s">
        <v>5584</v>
      </c>
      <c r="L157" s="237"/>
      <c r="M157" s="238" t="s">
        <v>5</v>
      </c>
      <c r="N157" s="239" t="s">
        <v>45</v>
      </c>
      <c r="O157" s="43"/>
      <c r="P157" s="186">
        <f>O157*H157</f>
        <v>0</v>
      </c>
      <c r="Q157" s="186">
        <v>0.1</v>
      </c>
      <c r="R157" s="186">
        <f>Q157*H157</f>
        <v>3.2229999999999999</v>
      </c>
      <c r="S157" s="186">
        <v>0</v>
      </c>
      <c r="T157" s="187">
        <f>S157*H157</f>
        <v>0</v>
      </c>
      <c r="AR157" s="25" t="s">
        <v>401</v>
      </c>
      <c r="AT157" s="25" t="s">
        <v>757</v>
      </c>
      <c r="AU157" s="25" t="s">
        <v>82</v>
      </c>
      <c r="AY157" s="25" t="s">
        <v>285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5" t="s">
        <v>82</v>
      </c>
      <c r="BK157" s="188">
        <f>ROUND(I157*H157,2)</f>
        <v>0</v>
      </c>
      <c r="BL157" s="25" t="s">
        <v>337</v>
      </c>
      <c r="BM157" s="25" t="s">
        <v>5304</v>
      </c>
    </row>
    <row r="158" spans="2:65" s="11" customFormat="1">
      <c r="B158" s="189"/>
      <c r="D158" s="215" t="s">
        <v>292</v>
      </c>
      <c r="E158" s="216" t="s">
        <v>5</v>
      </c>
      <c r="F158" s="217" t="s">
        <v>5305</v>
      </c>
      <c r="H158" s="218">
        <v>32.229999999999997</v>
      </c>
      <c r="I158" s="194"/>
      <c r="K158" s="412"/>
      <c r="L158" s="189"/>
      <c r="M158" s="195"/>
      <c r="N158" s="196"/>
      <c r="O158" s="196"/>
      <c r="P158" s="196"/>
      <c r="Q158" s="196"/>
      <c r="R158" s="196"/>
      <c r="S158" s="196"/>
      <c r="T158" s="197"/>
      <c r="AT158" s="191" t="s">
        <v>292</v>
      </c>
      <c r="AU158" s="191" t="s">
        <v>82</v>
      </c>
      <c r="AV158" s="11" t="s">
        <v>84</v>
      </c>
      <c r="AW158" s="11" t="s">
        <v>37</v>
      </c>
      <c r="AX158" s="11" t="s">
        <v>82</v>
      </c>
      <c r="AY158" s="191" t="s">
        <v>285</v>
      </c>
    </row>
    <row r="159" spans="2:65" s="1" customFormat="1" ht="20.399999999999999" customHeight="1">
      <c r="B159" s="176"/>
      <c r="C159" s="230" t="s">
        <v>457</v>
      </c>
      <c r="D159" s="230" t="s">
        <v>757</v>
      </c>
      <c r="E159" s="231" t="s">
        <v>4823</v>
      </c>
      <c r="F159" s="232" t="s">
        <v>5306</v>
      </c>
      <c r="G159" s="233" t="s">
        <v>328</v>
      </c>
      <c r="H159" s="234">
        <v>86.9</v>
      </c>
      <c r="I159" s="235"/>
      <c r="J159" s="236">
        <f>ROUND(I159*H159,2)</f>
        <v>0</v>
      </c>
      <c r="K159" s="415" t="s">
        <v>5584</v>
      </c>
      <c r="L159" s="237"/>
      <c r="M159" s="238" t="s">
        <v>5</v>
      </c>
      <c r="N159" s="239" t="s">
        <v>45</v>
      </c>
      <c r="O159" s="43"/>
      <c r="P159" s="186">
        <f>O159*H159</f>
        <v>0</v>
      </c>
      <c r="Q159" s="186">
        <v>0.1</v>
      </c>
      <c r="R159" s="186">
        <f>Q159*H159</f>
        <v>8.6900000000000013</v>
      </c>
      <c r="S159" s="186">
        <v>0</v>
      </c>
      <c r="T159" s="187">
        <f>S159*H159</f>
        <v>0</v>
      </c>
      <c r="AR159" s="25" t="s">
        <v>401</v>
      </c>
      <c r="AT159" s="25" t="s">
        <v>757</v>
      </c>
      <c r="AU159" s="25" t="s">
        <v>82</v>
      </c>
      <c r="AY159" s="25" t="s">
        <v>285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5" t="s">
        <v>82</v>
      </c>
      <c r="BK159" s="188">
        <f>ROUND(I159*H159,2)</f>
        <v>0</v>
      </c>
      <c r="BL159" s="25" t="s">
        <v>337</v>
      </c>
      <c r="BM159" s="25" t="s">
        <v>5307</v>
      </c>
    </row>
    <row r="160" spans="2:65" s="11" customFormat="1">
      <c r="B160" s="189"/>
      <c r="D160" s="215" t="s">
        <v>292</v>
      </c>
      <c r="E160" s="216" t="s">
        <v>5</v>
      </c>
      <c r="F160" s="217" t="s">
        <v>5308</v>
      </c>
      <c r="H160" s="218">
        <v>86.9</v>
      </c>
      <c r="I160" s="194"/>
      <c r="K160" s="412"/>
      <c r="L160" s="189"/>
      <c r="M160" s="195"/>
      <c r="N160" s="196"/>
      <c r="O160" s="196"/>
      <c r="P160" s="196"/>
      <c r="Q160" s="196"/>
      <c r="R160" s="196"/>
      <c r="S160" s="196"/>
      <c r="T160" s="197"/>
      <c r="AT160" s="191" t="s">
        <v>292</v>
      </c>
      <c r="AU160" s="191" t="s">
        <v>82</v>
      </c>
      <c r="AV160" s="11" t="s">
        <v>84</v>
      </c>
      <c r="AW160" s="11" t="s">
        <v>37</v>
      </c>
      <c r="AX160" s="11" t="s">
        <v>82</v>
      </c>
      <c r="AY160" s="191" t="s">
        <v>285</v>
      </c>
    </row>
    <row r="161" spans="2:65" s="1" customFormat="1" ht="40.200000000000003" customHeight="1">
      <c r="B161" s="176"/>
      <c r="C161" s="177" t="s">
        <v>546</v>
      </c>
      <c r="D161" s="177" t="s">
        <v>287</v>
      </c>
      <c r="E161" s="178" t="s">
        <v>5309</v>
      </c>
      <c r="F161" s="179" t="s">
        <v>5310</v>
      </c>
      <c r="G161" s="180" t="s">
        <v>674</v>
      </c>
      <c r="H161" s="181">
        <v>16.623000000000001</v>
      </c>
      <c r="I161" s="182"/>
      <c r="J161" s="183">
        <f>ROUND(I161*H161,2)</f>
        <v>0</v>
      </c>
      <c r="K161" s="415" t="s">
        <v>5585</v>
      </c>
      <c r="L161" s="42"/>
      <c r="M161" s="184" t="s">
        <v>5</v>
      </c>
      <c r="N161" s="257" t="s">
        <v>45</v>
      </c>
      <c r="O161" s="258"/>
      <c r="P161" s="259">
        <f>O161*H161</f>
        <v>0</v>
      </c>
      <c r="Q161" s="259">
        <v>0</v>
      </c>
      <c r="R161" s="259">
        <f>Q161*H161</f>
        <v>0</v>
      </c>
      <c r="S161" s="259">
        <v>0</v>
      </c>
      <c r="T161" s="260">
        <f>S161*H161</f>
        <v>0</v>
      </c>
      <c r="AR161" s="25" t="s">
        <v>337</v>
      </c>
      <c r="AT161" s="25" t="s">
        <v>287</v>
      </c>
      <c r="AU161" s="25" t="s">
        <v>82</v>
      </c>
      <c r="AY161" s="25" t="s">
        <v>285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5" t="s">
        <v>82</v>
      </c>
      <c r="BK161" s="188">
        <f>ROUND(I161*H161,2)</f>
        <v>0</v>
      </c>
      <c r="BL161" s="25" t="s">
        <v>337</v>
      </c>
      <c r="BM161" s="25" t="s">
        <v>5311</v>
      </c>
    </row>
    <row r="162" spans="2:65" s="1" customFormat="1" ht="6.9" customHeight="1">
      <c r="B162" s="57"/>
      <c r="C162" s="58"/>
      <c r="D162" s="58"/>
      <c r="E162" s="58"/>
      <c r="F162" s="58"/>
      <c r="G162" s="58"/>
      <c r="H162" s="58"/>
      <c r="I162" s="129"/>
      <c r="J162" s="58"/>
      <c r="K162" s="58"/>
      <c r="L162" s="42"/>
    </row>
  </sheetData>
  <autoFilter ref="C85:K161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1"/>
  <sheetViews>
    <sheetView showGridLines="0" workbookViewId="0">
      <pane ySplit="1" topLeftCell="A124" activePane="bottomLeft" state="frozen"/>
      <selection pane="bottomLeft" activeCell="W130" sqref="W130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0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1"/>
      <c r="C1" s="101"/>
      <c r="D1" s="102" t="s">
        <v>1</v>
      </c>
      <c r="E1" s="101"/>
      <c r="F1" s="103" t="s">
        <v>122</v>
      </c>
      <c r="G1" s="384" t="s">
        <v>123</v>
      </c>
      <c r="H1" s="384"/>
      <c r="I1" s="104"/>
      <c r="J1" s="103" t="s">
        <v>124</v>
      </c>
      <c r="K1" s="102" t="s">
        <v>125</v>
      </c>
      <c r="L1" s="103" t="s">
        <v>126</v>
      </c>
      <c r="M1" s="103"/>
      <c r="N1" s="103"/>
      <c r="O1" s="103"/>
      <c r="P1" s="103"/>
      <c r="Q1" s="103"/>
      <c r="R1" s="103"/>
      <c r="S1" s="103"/>
      <c r="T1" s="10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44" t="s">
        <v>8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5" t="s">
        <v>120</v>
      </c>
    </row>
    <row r="3" spans="1:70" ht="6.9" customHeight="1">
      <c r="B3" s="26"/>
      <c r="C3" s="27"/>
      <c r="D3" s="27"/>
      <c r="E3" s="27"/>
      <c r="F3" s="27"/>
      <c r="G3" s="27"/>
      <c r="H3" s="27"/>
      <c r="I3" s="106"/>
      <c r="J3" s="27"/>
      <c r="K3" s="28"/>
      <c r="AT3" s="25" t="s">
        <v>84</v>
      </c>
    </row>
    <row r="4" spans="1:70" ht="36.9" customHeight="1">
      <c r="B4" s="29"/>
      <c r="C4" s="30"/>
      <c r="D4" s="31" t="s">
        <v>131</v>
      </c>
      <c r="E4" s="30"/>
      <c r="F4" s="30"/>
      <c r="G4" s="30"/>
      <c r="H4" s="30"/>
      <c r="I4" s="107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07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07"/>
      <c r="J6" s="30"/>
      <c r="K6" s="32"/>
    </row>
    <row r="7" spans="1:70" ht="20.399999999999999" customHeight="1">
      <c r="B7" s="29"/>
      <c r="C7" s="30"/>
      <c r="D7" s="30"/>
      <c r="E7" s="385" t="str">
        <f>'Rekapitulace stavby'!K6</f>
        <v xml:space="preserve"> Památník J.A. Komenského ve Fulneku- živé muzeum II - ZD</v>
      </c>
      <c r="F7" s="386"/>
      <c r="G7" s="386"/>
      <c r="H7" s="386"/>
      <c r="I7" s="107"/>
      <c r="J7" s="30"/>
      <c r="K7" s="32"/>
    </row>
    <row r="8" spans="1:70" s="1" customFormat="1" ht="13.2">
      <c r="B8" s="42"/>
      <c r="C8" s="43"/>
      <c r="D8" s="38" t="s">
        <v>140</v>
      </c>
      <c r="E8" s="43"/>
      <c r="F8" s="43"/>
      <c r="G8" s="43"/>
      <c r="H8" s="43"/>
      <c r="I8" s="108"/>
      <c r="J8" s="43"/>
      <c r="K8" s="46"/>
    </row>
    <row r="9" spans="1:70" s="1" customFormat="1" ht="36.9" customHeight="1">
      <c r="B9" s="42"/>
      <c r="C9" s="43"/>
      <c r="D9" s="43"/>
      <c r="E9" s="387" t="s">
        <v>5312</v>
      </c>
      <c r="F9" s="388"/>
      <c r="G9" s="388"/>
      <c r="H9" s="388"/>
      <c r="I9" s="10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08"/>
      <c r="J10" s="43"/>
      <c r="K10" s="46"/>
    </row>
    <row r="11" spans="1:70" s="1" customFormat="1" ht="14.4" customHeight="1">
      <c r="B11" s="42"/>
      <c r="C11" s="43"/>
      <c r="D11" s="38" t="s">
        <v>21</v>
      </c>
      <c r="E11" s="43"/>
      <c r="F11" s="36" t="s">
        <v>121</v>
      </c>
      <c r="G11" s="43"/>
      <c r="H11" s="43"/>
      <c r="I11" s="109" t="s">
        <v>23</v>
      </c>
      <c r="J11" s="36" t="s">
        <v>5</v>
      </c>
      <c r="K11" s="46"/>
    </row>
    <row r="12" spans="1:70" s="1" customFormat="1" ht="14.4" customHeight="1">
      <c r="B12" s="42"/>
      <c r="C12" s="43"/>
      <c r="D12" s="38" t="s">
        <v>24</v>
      </c>
      <c r="E12" s="43"/>
      <c r="F12" s="36" t="s">
        <v>25</v>
      </c>
      <c r="G12" s="43"/>
      <c r="H12" s="43"/>
      <c r="I12" s="109" t="s">
        <v>26</v>
      </c>
      <c r="J12" s="110" t="str">
        <f>'Rekapitulace stavby'!AN8</f>
        <v>5. 4. 2018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08"/>
      <c r="J13" s="43"/>
      <c r="K13" s="46"/>
    </row>
    <row r="14" spans="1:70" s="1" customFormat="1" ht="14.4" customHeight="1">
      <c r="B14" s="42"/>
      <c r="C14" s="43"/>
      <c r="D14" s="38" t="s">
        <v>28</v>
      </c>
      <c r="E14" s="43"/>
      <c r="F14" s="43"/>
      <c r="G14" s="43"/>
      <c r="H14" s="43"/>
      <c r="I14" s="109" t="s">
        <v>29</v>
      </c>
      <c r="J14" s="36" t="s">
        <v>5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09" t="s">
        <v>31</v>
      </c>
      <c r="J15" s="36" t="s">
        <v>5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08"/>
      <c r="J16" s="43"/>
      <c r="K16" s="46"/>
    </row>
    <row r="17" spans="2:11" s="1" customFormat="1" ht="14.4" customHeight="1">
      <c r="B17" s="42"/>
      <c r="C17" s="43"/>
      <c r="D17" s="38" t="s">
        <v>32</v>
      </c>
      <c r="E17" s="43"/>
      <c r="F17" s="43"/>
      <c r="G17" s="43"/>
      <c r="H17" s="43"/>
      <c r="I17" s="10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0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08"/>
      <c r="J19" s="43"/>
      <c r="K19" s="46"/>
    </row>
    <row r="20" spans="2:11" s="1" customFormat="1" ht="14.4" customHeight="1">
      <c r="B20" s="42"/>
      <c r="C20" s="43"/>
      <c r="D20" s="38" t="s">
        <v>34</v>
      </c>
      <c r="E20" s="43"/>
      <c r="F20" s="43"/>
      <c r="G20" s="43"/>
      <c r="H20" s="43"/>
      <c r="I20" s="109" t="s">
        <v>29</v>
      </c>
      <c r="J20" s="36" t="s">
        <v>35</v>
      </c>
      <c r="K20" s="46"/>
    </row>
    <row r="21" spans="2:11" s="1" customFormat="1" ht="18" customHeight="1">
      <c r="B21" s="42"/>
      <c r="C21" s="43"/>
      <c r="D21" s="43"/>
      <c r="E21" s="36" t="s">
        <v>36</v>
      </c>
      <c r="F21" s="43"/>
      <c r="G21" s="43"/>
      <c r="H21" s="43"/>
      <c r="I21" s="109" t="s">
        <v>31</v>
      </c>
      <c r="J21" s="36" t="s">
        <v>5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08"/>
      <c r="J22" s="43"/>
      <c r="K22" s="46"/>
    </row>
    <row r="23" spans="2:11" s="1" customFormat="1" ht="14.4" customHeight="1">
      <c r="B23" s="42"/>
      <c r="C23" s="43"/>
      <c r="D23" s="38" t="s">
        <v>38</v>
      </c>
      <c r="E23" s="43"/>
      <c r="F23" s="43"/>
      <c r="G23" s="43"/>
      <c r="H23" s="43"/>
      <c r="I23" s="108"/>
      <c r="J23" s="43"/>
      <c r="K23" s="46"/>
    </row>
    <row r="24" spans="2:11" s="6" customFormat="1" ht="20.399999999999999" customHeight="1">
      <c r="B24" s="111"/>
      <c r="C24" s="112"/>
      <c r="D24" s="112"/>
      <c r="E24" s="377" t="s">
        <v>5313</v>
      </c>
      <c r="F24" s="377"/>
      <c r="G24" s="377"/>
      <c r="H24" s="377"/>
      <c r="I24" s="113"/>
      <c r="J24" s="112"/>
      <c r="K24" s="114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08"/>
      <c r="J25" s="43"/>
      <c r="K25" s="46"/>
    </row>
    <row r="26" spans="2:11" s="1" customFormat="1" ht="6.9" customHeight="1">
      <c r="B26" s="42"/>
      <c r="C26" s="43"/>
      <c r="D26" s="69"/>
      <c r="E26" s="69"/>
      <c r="F26" s="69"/>
      <c r="G26" s="69"/>
      <c r="H26" s="69"/>
      <c r="I26" s="115"/>
      <c r="J26" s="69"/>
      <c r="K26" s="116"/>
    </row>
    <row r="27" spans="2:11" s="1" customFormat="1" ht="25.35" customHeight="1">
      <c r="B27" s="42"/>
      <c r="C27" s="43"/>
      <c r="D27" s="117" t="s">
        <v>40</v>
      </c>
      <c r="E27" s="43"/>
      <c r="F27" s="43"/>
      <c r="G27" s="43"/>
      <c r="H27" s="43"/>
      <c r="I27" s="108"/>
      <c r="J27" s="118">
        <f>ROUND(J81,2)</f>
        <v>0</v>
      </c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15"/>
      <c r="J28" s="69"/>
      <c r="K28" s="116"/>
    </row>
    <row r="29" spans="2:11" s="1" customFormat="1" ht="14.4" customHeight="1">
      <c r="B29" s="42"/>
      <c r="C29" s="43"/>
      <c r="D29" s="43"/>
      <c r="E29" s="43"/>
      <c r="F29" s="47" t="s">
        <v>42</v>
      </c>
      <c r="G29" s="43"/>
      <c r="H29" s="43"/>
      <c r="I29" s="119" t="s">
        <v>41</v>
      </c>
      <c r="J29" s="47" t="s">
        <v>43</v>
      </c>
      <c r="K29" s="46"/>
    </row>
    <row r="30" spans="2:11" s="1" customFormat="1" ht="14.4" customHeight="1">
      <c r="B30" s="42"/>
      <c r="C30" s="43"/>
      <c r="D30" s="50" t="s">
        <v>44</v>
      </c>
      <c r="E30" s="50" t="s">
        <v>45</v>
      </c>
      <c r="F30" s="120">
        <f>ROUND(SUM(BE81:BE150), 2)</f>
        <v>0</v>
      </c>
      <c r="G30" s="43"/>
      <c r="H30" s="43"/>
      <c r="I30" s="121">
        <v>0.21</v>
      </c>
      <c r="J30" s="120">
        <f>ROUND(ROUND((SUM(BE81:BE150)),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46</v>
      </c>
      <c r="F31" s="120">
        <f>ROUND(SUM(BF81:BF150), 2)</f>
        <v>0</v>
      </c>
      <c r="G31" s="43"/>
      <c r="H31" s="43"/>
      <c r="I31" s="121">
        <v>0.15</v>
      </c>
      <c r="J31" s="120">
        <f>ROUND(ROUND((SUM(BF81:BF150)),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47</v>
      </c>
      <c r="F32" s="120">
        <f>ROUND(SUM(BG81:BG150), 2)</f>
        <v>0</v>
      </c>
      <c r="G32" s="43"/>
      <c r="H32" s="43"/>
      <c r="I32" s="121">
        <v>0.21</v>
      </c>
      <c r="J32" s="120">
        <v>0</v>
      </c>
      <c r="K32" s="46"/>
    </row>
    <row r="33" spans="2:11" s="1" customFormat="1" ht="14.4" hidden="1" customHeight="1">
      <c r="B33" s="42"/>
      <c r="C33" s="43"/>
      <c r="D33" s="43"/>
      <c r="E33" s="50" t="s">
        <v>48</v>
      </c>
      <c r="F33" s="120">
        <f>ROUND(SUM(BH81:BH150), 2)</f>
        <v>0</v>
      </c>
      <c r="G33" s="43"/>
      <c r="H33" s="43"/>
      <c r="I33" s="121">
        <v>0.15</v>
      </c>
      <c r="J33" s="120"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20">
        <f>ROUND(SUM(BI81:BI150), 2)</f>
        <v>0</v>
      </c>
      <c r="G34" s="43"/>
      <c r="H34" s="43"/>
      <c r="I34" s="121">
        <v>0</v>
      </c>
      <c r="J34" s="120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08"/>
      <c r="J35" s="43"/>
      <c r="K35" s="46"/>
    </row>
    <row r="36" spans="2:11" s="1" customFormat="1" ht="25.35" customHeight="1">
      <c r="B36" s="42"/>
      <c r="C36" s="122"/>
      <c r="D36" s="123" t="s">
        <v>50</v>
      </c>
      <c r="E36" s="72"/>
      <c r="F36" s="72"/>
      <c r="G36" s="124" t="s">
        <v>51</v>
      </c>
      <c r="H36" s="125" t="s">
        <v>52</v>
      </c>
      <c r="I36" s="126"/>
      <c r="J36" s="127">
        <f>SUM(J27:J34)</f>
        <v>0</v>
      </c>
      <c r="K36" s="128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29"/>
      <c r="J37" s="58"/>
      <c r="K37" s="59"/>
    </row>
    <row r="41" spans="2:11" s="1" customFormat="1" ht="6.9" customHeight="1">
      <c r="B41" s="60"/>
      <c r="C41" s="61"/>
      <c r="D41" s="61"/>
      <c r="E41" s="61"/>
      <c r="F41" s="61"/>
      <c r="G41" s="61"/>
      <c r="H41" s="61"/>
      <c r="I41" s="130"/>
      <c r="J41" s="61"/>
      <c r="K41" s="131"/>
    </row>
    <row r="42" spans="2:11" s="1" customFormat="1" ht="36.9" customHeight="1">
      <c r="B42" s="42"/>
      <c r="C42" s="31" t="s">
        <v>157</v>
      </c>
      <c r="D42" s="43"/>
      <c r="E42" s="43"/>
      <c r="F42" s="43"/>
      <c r="G42" s="43"/>
      <c r="H42" s="43"/>
      <c r="I42" s="108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08"/>
      <c r="J43" s="43"/>
      <c r="K43" s="46"/>
    </row>
    <row r="44" spans="2:11" s="1" customFormat="1" ht="14.4" customHeight="1">
      <c r="B44" s="42"/>
      <c r="C44" s="38" t="s">
        <v>19</v>
      </c>
      <c r="D44" s="43"/>
      <c r="E44" s="43"/>
      <c r="F44" s="43"/>
      <c r="G44" s="43"/>
      <c r="H44" s="43"/>
      <c r="I44" s="108"/>
      <c r="J44" s="43"/>
      <c r="K44" s="46"/>
    </row>
    <row r="45" spans="2:11" s="1" customFormat="1" ht="20.399999999999999" customHeight="1">
      <c r="B45" s="42"/>
      <c r="C45" s="43"/>
      <c r="D45" s="43"/>
      <c r="E45" s="385" t="str">
        <f>E7</f>
        <v xml:space="preserve"> Památník J.A. Komenského ve Fulneku- živé muzeum II - ZD</v>
      </c>
      <c r="F45" s="386"/>
      <c r="G45" s="386"/>
      <c r="H45" s="386"/>
      <c r="I45" s="108"/>
      <c r="J45" s="43"/>
      <c r="K45" s="46"/>
    </row>
    <row r="46" spans="2:11" s="1" customFormat="1" ht="14.4" customHeight="1">
      <c r="B46" s="42"/>
      <c r="C46" s="38" t="s">
        <v>140</v>
      </c>
      <c r="D46" s="43"/>
      <c r="E46" s="43"/>
      <c r="F46" s="43"/>
      <c r="G46" s="43"/>
      <c r="H46" s="43"/>
      <c r="I46" s="108"/>
      <c r="J46" s="43"/>
      <c r="K46" s="46"/>
    </row>
    <row r="47" spans="2:11" s="1" customFormat="1" ht="22.2" customHeight="1">
      <c r="B47" s="42"/>
      <c r="C47" s="43"/>
      <c r="D47" s="43"/>
      <c r="E47" s="387" t="str">
        <f>E9</f>
        <v>074-11-II - SO 11 VRN + OR</v>
      </c>
      <c r="F47" s="388"/>
      <c r="G47" s="388"/>
      <c r="H47" s="388"/>
      <c r="I47" s="108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0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Sborová 80, FulneK</v>
      </c>
      <c r="G49" s="43"/>
      <c r="H49" s="43"/>
      <c r="I49" s="109" t="s">
        <v>26</v>
      </c>
      <c r="J49" s="110" t="str">
        <f>IF(J12="","",J12)</f>
        <v>5. 4. 2018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08"/>
      <c r="J50" s="43"/>
      <c r="K50" s="46"/>
    </row>
    <row r="51" spans="2:47" s="1" customFormat="1" ht="13.2">
      <c r="B51" s="42"/>
      <c r="C51" s="38" t="s">
        <v>28</v>
      </c>
      <c r="D51" s="43"/>
      <c r="E51" s="43"/>
      <c r="F51" s="36" t="str">
        <f>E15</f>
        <v>MUZEUM NOVOJIČÍNSKA, příspěvková org., N</v>
      </c>
      <c r="G51" s="43"/>
      <c r="H51" s="43"/>
      <c r="I51" s="109" t="s">
        <v>34</v>
      </c>
      <c r="J51" s="36" t="str">
        <f>E21</f>
        <v>TOMEŠ Petr ing., Raisova 5, Ova-Mar. Hory</v>
      </c>
      <c r="K51" s="46"/>
    </row>
    <row r="52" spans="2:47" s="1" customFormat="1" ht="14.4" customHeight="1">
      <c r="B52" s="42"/>
      <c r="C52" s="38" t="s">
        <v>32</v>
      </c>
      <c r="D52" s="43"/>
      <c r="E52" s="43"/>
      <c r="F52" s="36" t="str">
        <f>IF(E18="","",E18)</f>
        <v/>
      </c>
      <c r="G52" s="43"/>
      <c r="H52" s="43"/>
      <c r="I52" s="10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8"/>
      <c r="J53" s="43"/>
      <c r="K53" s="46"/>
    </row>
    <row r="54" spans="2:47" s="1" customFormat="1" ht="29.25" customHeight="1">
      <c r="B54" s="42"/>
      <c r="C54" s="132" t="s">
        <v>158</v>
      </c>
      <c r="D54" s="122"/>
      <c r="E54" s="122"/>
      <c r="F54" s="122"/>
      <c r="G54" s="122"/>
      <c r="H54" s="122"/>
      <c r="I54" s="133"/>
      <c r="J54" s="134" t="s">
        <v>159</v>
      </c>
      <c r="K54" s="135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8"/>
      <c r="J55" s="43"/>
      <c r="K55" s="46"/>
    </row>
    <row r="56" spans="2:47" s="1" customFormat="1" ht="29.25" customHeight="1">
      <c r="B56" s="42"/>
      <c r="C56" s="136" t="s">
        <v>160</v>
      </c>
      <c r="D56" s="43"/>
      <c r="E56" s="43"/>
      <c r="F56" s="43"/>
      <c r="G56" s="43"/>
      <c r="H56" s="43"/>
      <c r="I56" s="108"/>
      <c r="J56" s="118">
        <f>J81</f>
        <v>0</v>
      </c>
      <c r="K56" s="46"/>
      <c r="AU56" s="25" t="s">
        <v>161</v>
      </c>
    </row>
    <row r="57" spans="2:47" s="7" customFormat="1" ht="24.9" customHeight="1">
      <c r="B57" s="137"/>
      <c r="C57" s="138"/>
      <c r="D57" s="139" t="s">
        <v>5314</v>
      </c>
      <c r="E57" s="140"/>
      <c r="F57" s="140"/>
      <c r="G57" s="140"/>
      <c r="H57" s="140"/>
      <c r="I57" s="141"/>
      <c r="J57" s="142">
        <f>J82</f>
        <v>0</v>
      </c>
      <c r="K57" s="143"/>
    </row>
    <row r="58" spans="2:47" s="8" customFormat="1" ht="19.95" customHeight="1">
      <c r="B58" s="144"/>
      <c r="C58" s="145"/>
      <c r="D58" s="146" t="s">
        <v>5315</v>
      </c>
      <c r="E58" s="147"/>
      <c r="F58" s="147"/>
      <c r="G58" s="147"/>
      <c r="H58" s="147"/>
      <c r="I58" s="148"/>
      <c r="J58" s="149">
        <f>J83</f>
        <v>0</v>
      </c>
      <c r="K58" s="150"/>
    </row>
    <row r="59" spans="2:47" s="8" customFormat="1" ht="19.95" customHeight="1">
      <c r="B59" s="144"/>
      <c r="C59" s="145"/>
      <c r="D59" s="146" t="s">
        <v>5316</v>
      </c>
      <c r="E59" s="147"/>
      <c r="F59" s="147"/>
      <c r="G59" s="147"/>
      <c r="H59" s="147"/>
      <c r="I59" s="148"/>
      <c r="J59" s="149">
        <f>J98</f>
        <v>0</v>
      </c>
      <c r="K59" s="150"/>
    </row>
    <row r="60" spans="2:47" s="8" customFormat="1" ht="19.95" customHeight="1">
      <c r="B60" s="144"/>
      <c r="C60" s="145"/>
      <c r="D60" s="146" t="s">
        <v>5317</v>
      </c>
      <c r="E60" s="147"/>
      <c r="F60" s="147"/>
      <c r="G60" s="147"/>
      <c r="H60" s="147"/>
      <c r="I60" s="148"/>
      <c r="J60" s="149">
        <f>J107</f>
        <v>0</v>
      </c>
      <c r="K60" s="150"/>
    </row>
    <row r="61" spans="2:47" s="8" customFormat="1" ht="19.95" customHeight="1">
      <c r="B61" s="144"/>
      <c r="C61" s="145"/>
      <c r="D61" s="146" t="s">
        <v>5318</v>
      </c>
      <c r="E61" s="147"/>
      <c r="F61" s="147"/>
      <c r="G61" s="147"/>
      <c r="H61" s="147"/>
      <c r="I61" s="148"/>
      <c r="J61" s="149">
        <f>J141</f>
        <v>0</v>
      </c>
      <c r="K61" s="150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08"/>
      <c r="J62" s="43"/>
      <c r="K62" s="46"/>
    </row>
    <row r="63" spans="2:47" s="1" customFormat="1" ht="6.9" customHeight="1">
      <c r="B63" s="57"/>
      <c r="C63" s="58"/>
      <c r="D63" s="58"/>
      <c r="E63" s="58"/>
      <c r="F63" s="58"/>
      <c r="G63" s="58"/>
      <c r="H63" s="58"/>
      <c r="I63" s="129"/>
      <c r="J63" s="58"/>
      <c r="K63" s="59"/>
    </row>
    <row r="67" spans="2:20" s="1" customFormat="1" ht="6.9" customHeight="1">
      <c r="B67" s="60"/>
      <c r="C67" s="61"/>
      <c r="D67" s="61"/>
      <c r="E67" s="61"/>
      <c r="F67" s="61"/>
      <c r="G67" s="61"/>
      <c r="H67" s="61"/>
      <c r="I67" s="130"/>
      <c r="J67" s="61"/>
      <c r="K67" s="61"/>
      <c r="L67" s="42"/>
    </row>
    <row r="68" spans="2:20" s="1" customFormat="1" ht="36.9" customHeight="1">
      <c r="B68" s="42"/>
      <c r="C68" s="62" t="s">
        <v>269</v>
      </c>
      <c r="L68" s="42"/>
    </row>
    <row r="69" spans="2:20" s="1" customFormat="1" ht="6.9" customHeight="1">
      <c r="B69" s="42"/>
      <c r="L69" s="42"/>
    </row>
    <row r="70" spans="2:20" s="1" customFormat="1" ht="14.4" customHeight="1">
      <c r="B70" s="42"/>
      <c r="C70" s="64" t="s">
        <v>19</v>
      </c>
      <c r="L70" s="42"/>
    </row>
    <row r="71" spans="2:20" s="1" customFormat="1" ht="20.399999999999999" customHeight="1">
      <c r="B71" s="42"/>
      <c r="E71" s="381" t="str">
        <f>E7</f>
        <v xml:space="preserve"> Památník J.A. Komenského ve Fulneku- živé muzeum II - ZD</v>
      </c>
      <c r="F71" s="382"/>
      <c r="G71" s="382"/>
      <c r="H71" s="382"/>
      <c r="L71" s="42"/>
    </row>
    <row r="72" spans="2:20" s="1" customFormat="1" ht="14.4" customHeight="1">
      <c r="B72" s="42"/>
      <c r="C72" s="64" t="s">
        <v>140</v>
      </c>
      <c r="L72" s="42"/>
    </row>
    <row r="73" spans="2:20" s="1" customFormat="1" ht="22.2" customHeight="1">
      <c r="B73" s="42"/>
      <c r="E73" s="351" t="str">
        <f>E9</f>
        <v>074-11-II - SO 11 VRN + OR</v>
      </c>
      <c r="F73" s="383"/>
      <c r="G73" s="383"/>
      <c r="H73" s="383"/>
      <c r="L73" s="42"/>
    </row>
    <row r="74" spans="2:20" s="1" customFormat="1" ht="6.9" customHeight="1">
      <c r="B74" s="42"/>
      <c r="L74" s="42"/>
    </row>
    <row r="75" spans="2:20" s="1" customFormat="1" ht="18" customHeight="1">
      <c r="B75" s="42"/>
      <c r="C75" s="64" t="s">
        <v>24</v>
      </c>
      <c r="F75" s="151" t="str">
        <f>F12</f>
        <v>Sborová 80, FulneK</v>
      </c>
      <c r="I75" s="152" t="s">
        <v>26</v>
      </c>
      <c r="J75" s="68" t="str">
        <f>IF(J12="","",J12)</f>
        <v>5. 4. 2018</v>
      </c>
      <c r="L75" s="42"/>
    </row>
    <row r="76" spans="2:20" s="1" customFormat="1" ht="6.9" customHeight="1">
      <c r="B76" s="42"/>
      <c r="L76" s="42"/>
    </row>
    <row r="77" spans="2:20" s="1" customFormat="1" ht="13.2">
      <c r="B77" s="42"/>
      <c r="C77" s="64" t="s">
        <v>28</v>
      </c>
      <c r="F77" s="151" t="str">
        <f>E15</f>
        <v>MUZEUM NOVOJIČÍNSKA, příspěvková org., N</v>
      </c>
      <c r="I77" s="152" t="s">
        <v>34</v>
      </c>
      <c r="J77" s="151" t="str">
        <f>E21</f>
        <v>TOMEŠ Petr ing., Raisova 5, Ova-Mar. Hory</v>
      </c>
      <c r="L77" s="42"/>
    </row>
    <row r="78" spans="2:20" s="1" customFormat="1" ht="14.4" customHeight="1">
      <c r="B78" s="42"/>
      <c r="C78" s="64" t="s">
        <v>32</v>
      </c>
      <c r="F78" s="151" t="str">
        <f>IF(E18="","",E18)</f>
        <v/>
      </c>
      <c r="L78" s="42"/>
    </row>
    <row r="79" spans="2:20" s="1" customFormat="1" ht="10.35" customHeight="1">
      <c r="B79" s="42"/>
      <c r="L79" s="42"/>
    </row>
    <row r="80" spans="2:20" s="9" customFormat="1" ht="29.25" customHeight="1">
      <c r="B80" s="153"/>
      <c r="C80" s="154" t="s">
        <v>270</v>
      </c>
      <c r="D80" s="155" t="s">
        <v>59</v>
      </c>
      <c r="E80" s="155" t="s">
        <v>55</v>
      </c>
      <c r="F80" s="155" t="s">
        <v>271</v>
      </c>
      <c r="G80" s="155" t="s">
        <v>272</v>
      </c>
      <c r="H80" s="155" t="s">
        <v>273</v>
      </c>
      <c r="I80" s="156" t="s">
        <v>274</v>
      </c>
      <c r="J80" s="155" t="s">
        <v>159</v>
      </c>
      <c r="K80" s="157" t="s">
        <v>275</v>
      </c>
      <c r="L80" s="153"/>
      <c r="M80" s="74" t="s">
        <v>276</v>
      </c>
      <c r="N80" s="75" t="s">
        <v>44</v>
      </c>
      <c r="O80" s="75" t="s">
        <v>277</v>
      </c>
      <c r="P80" s="75" t="s">
        <v>278</v>
      </c>
      <c r="Q80" s="75" t="s">
        <v>279</v>
      </c>
      <c r="R80" s="75" t="s">
        <v>280</v>
      </c>
      <c r="S80" s="75" t="s">
        <v>281</v>
      </c>
      <c r="T80" s="76" t="s">
        <v>282</v>
      </c>
    </row>
    <row r="81" spans="2:65" s="1" customFormat="1" ht="29.25" customHeight="1">
      <c r="B81" s="42"/>
      <c r="C81" s="78" t="s">
        <v>160</v>
      </c>
      <c r="J81" s="158">
        <f>BK81</f>
        <v>0</v>
      </c>
      <c r="L81" s="42"/>
      <c r="M81" s="77"/>
      <c r="N81" s="69"/>
      <c r="O81" s="69"/>
      <c r="P81" s="159">
        <f>P82</f>
        <v>0</v>
      </c>
      <c r="Q81" s="69"/>
      <c r="R81" s="159">
        <f>R82</f>
        <v>0</v>
      </c>
      <c r="S81" s="69"/>
      <c r="T81" s="160">
        <f>T82</f>
        <v>0</v>
      </c>
      <c r="AT81" s="25" t="s">
        <v>73</v>
      </c>
      <c r="AU81" s="25" t="s">
        <v>161</v>
      </c>
      <c r="BK81" s="161">
        <f>BK82</f>
        <v>0</v>
      </c>
    </row>
    <row r="82" spans="2:65" s="10" customFormat="1" ht="37.35" customHeight="1">
      <c r="B82" s="162"/>
      <c r="D82" s="163" t="s">
        <v>73</v>
      </c>
      <c r="E82" s="164" t="s">
        <v>5319</v>
      </c>
      <c r="F82" s="164" t="s">
        <v>5320</v>
      </c>
      <c r="I82" s="165"/>
      <c r="J82" s="166">
        <f>BK82</f>
        <v>0</v>
      </c>
      <c r="L82" s="162"/>
      <c r="M82" s="167"/>
      <c r="N82" s="168"/>
      <c r="O82" s="168"/>
      <c r="P82" s="169">
        <f>P83+P98+P107+P141</f>
        <v>0</v>
      </c>
      <c r="Q82" s="168"/>
      <c r="R82" s="169">
        <f>R83+R98+R107+R141</f>
        <v>0</v>
      </c>
      <c r="S82" s="168"/>
      <c r="T82" s="170">
        <f>T83+T98+T107+T141</f>
        <v>0</v>
      </c>
      <c r="AR82" s="163" t="s">
        <v>330</v>
      </c>
      <c r="AT82" s="171" t="s">
        <v>73</v>
      </c>
      <c r="AU82" s="171" t="s">
        <v>74</v>
      </c>
      <c r="AY82" s="163" t="s">
        <v>285</v>
      </c>
      <c r="BK82" s="172">
        <f>BK83+BK98+BK107+BK141</f>
        <v>0</v>
      </c>
    </row>
    <row r="83" spans="2:65" s="10" customFormat="1" ht="19.95" customHeight="1">
      <c r="B83" s="162"/>
      <c r="D83" s="173" t="s">
        <v>73</v>
      </c>
      <c r="E83" s="174" t="s">
        <v>5321</v>
      </c>
      <c r="F83" s="174" t="s">
        <v>5322</v>
      </c>
      <c r="I83" s="165"/>
      <c r="J83" s="175">
        <f>BK83</f>
        <v>0</v>
      </c>
      <c r="L83" s="162"/>
      <c r="M83" s="167"/>
      <c r="N83" s="168"/>
      <c r="O83" s="168"/>
      <c r="P83" s="169">
        <f>SUM(P84:P97)</f>
        <v>0</v>
      </c>
      <c r="Q83" s="168"/>
      <c r="R83" s="169">
        <f>SUM(R84:R97)</f>
        <v>0</v>
      </c>
      <c r="S83" s="168"/>
      <c r="T83" s="170">
        <f>SUM(T84:T97)</f>
        <v>0</v>
      </c>
      <c r="AR83" s="163" t="s">
        <v>330</v>
      </c>
      <c r="AT83" s="171" t="s">
        <v>73</v>
      </c>
      <c r="AU83" s="171" t="s">
        <v>82</v>
      </c>
      <c r="AY83" s="163" t="s">
        <v>285</v>
      </c>
      <c r="BK83" s="172">
        <f>SUM(BK84:BK97)</f>
        <v>0</v>
      </c>
    </row>
    <row r="84" spans="2:65" s="1" customFormat="1" ht="24">
      <c r="B84" s="176"/>
      <c r="C84" s="177" t="s">
        <v>82</v>
      </c>
      <c r="D84" s="177" t="s">
        <v>287</v>
      </c>
      <c r="E84" s="178" t="s">
        <v>5323</v>
      </c>
      <c r="F84" s="179" t="s">
        <v>5324</v>
      </c>
      <c r="G84" s="180" t="s">
        <v>400</v>
      </c>
      <c r="H84" s="181">
        <v>1</v>
      </c>
      <c r="I84" s="182"/>
      <c r="J84" s="183">
        <f>ROUND(I84*H84,2)</f>
        <v>0</v>
      </c>
      <c r="K84" s="415" t="s">
        <v>5585</v>
      </c>
      <c r="L84" s="42"/>
      <c r="M84" s="184" t="s">
        <v>5</v>
      </c>
      <c r="N84" s="185" t="s">
        <v>45</v>
      </c>
      <c r="O84" s="43"/>
      <c r="P84" s="186">
        <f>O84*H84</f>
        <v>0</v>
      </c>
      <c r="Q84" s="186">
        <v>0</v>
      </c>
      <c r="R84" s="186">
        <f>Q84*H84</f>
        <v>0</v>
      </c>
      <c r="S84" s="186">
        <v>0</v>
      </c>
      <c r="T84" s="187">
        <f>S84*H84</f>
        <v>0</v>
      </c>
      <c r="AR84" s="25" t="s">
        <v>4583</v>
      </c>
      <c r="AT84" s="25" t="s">
        <v>287</v>
      </c>
      <c r="AU84" s="25" t="s">
        <v>84</v>
      </c>
      <c r="AY84" s="25" t="s">
        <v>285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25" t="s">
        <v>82</v>
      </c>
      <c r="BK84" s="188">
        <f>ROUND(I84*H84,2)</f>
        <v>0</v>
      </c>
      <c r="BL84" s="25" t="s">
        <v>4583</v>
      </c>
      <c r="BM84" s="25" t="s">
        <v>5325</v>
      </c>
    </row>
    <row r="85" spans="2:65" s="12" customFormat="1">
      <c r="B85" s="198"/>
      <c r="D85" s="190" t="s">
        <v>292</v>
      </c>
      <c r="E85" s="199" t="s">
        <v>5</v>
      </c>
      <c r="F85" s="200" t="s">
        <v>5326</v>
      </c>
      <c r="H85" s="201" t="s">
        <v>5</v>
      </c>
      <c r="I85" s="202"/>
      <c r="K85" s="419"/>
      <c r="L85" s="198"/>
      <c r="M85" s="203"/>
      <c r="N85" s="204"/>
      <c r="O85" s="204"/>
      <c r="P85" s="204"/>
      <c r="Q85" s="204"/>
      <c r="R85" s="204"/>
      <c r="S85" s="204"/>
      <c r="T85" s="205"/>
      <c r="AT85" s="201" t="s">
        <v>292</v>
      </c>
      <c r="AU85" s="201" t="s">
        <v>84</v>
      </c>
      <c r="AV85" s="12" t="s">
        <v>82</v>
      </c>
      <c r="AW85" s="12" t="s">
        <v>37</v>
      </c>
      <c r="AX85" s="12" t="s">
        <v>74</v>
      </c>
      <c r="AY85" s="201" t="s">
        <v>285</v>
      </c>
    </row>
    <row r="86" spans="2:65" s="12" customFormat="1">
      <c r="B86" s="198"/>
      <c r="D86" s="190" t="s">
        <v>292</v>
      </c>
      <c r="E86" s="199" t="s">
        <v>5</v>
      </c>
      <c r="F86" s="200" t="s">
        <v>5327</v>
      </c>
      <c r="H86" s="201" t="s">
        <v>5</v>
      </c>
      <c r="I86" s="202"/>
      <c r="K86" s="419"/>
      <c r="L86" s="198"/>
      <c r="M86" s="203"/>
      <c r="N86" s="204"/>
      <c r="O86" s="204"/>
      <c r="P86" s="204"/>
      <c r="Q86" s="204"/>
      <c r="R86" s="204"/>
      <c r="S86" s="204"/>
      <c r="T86" s="205"/>
      <c r="AT86" s="201" t="s">
        <v>292</v>
      </c>
      <c r="AU86" s="201" t="s">
        <v>84</v>
      </c>
      <c r="AV86" s="12" t="s">
        <v>82</v>
      </c>
      <c r="AW86" s="12" t="s">
        <v>37</v>
      </c>
      <c r="AX86" s="12" t="s">
        <v>74</v>
      </c>
      <c r="AY86" s="201" t="s">
        <v>285</v>
      </c>
    </row>
    <row r="87" spans="2:65" s="12" customFormat="1">
      <c r="B87" s="198"/>
      <c r="D87" s="190" t="s">
        <v>292</v>
      </c>
      <c r="E87" s="199" t="s">
        <v>5</v>
      </c>
      <c r="F87" s="200" t="s">
        <v>5328</v>
      </c>
      <c r="H87" s="201" t="s">
        <v>5</v>
      </c>
      <c r="I87" s="202"/>
      <c r="K87" s="419"/>
      <c r="L87" s="198"/>
      <c r="M87" s="203"/>
      <c r="N87" s="204"/>
      <c r="O87" s="204"/>
      <c r="P87" s="204"/>
      <c r="Q87" s="204"/>
      <c r="R87" s="204"/>
      <c r="S87" s="204"/>
      <c r="T87" s="205"/>
      <c r="AT87" s="201" t="s">
        <v>292</v>
      </c>
      <c r="AU87" s="201" t="s">
        <v>84</v>
      </c>
      <c r="AV87" s="12" t="s">
        <v>82</v>
      </c>
      <c r="AW87" s="12" t="s">
        <v>37</v>
      </c>
      <c r="AX87" s="12" t="s">
        <v>74</v>
      </c>
      <c r="AY87" s="201" t="s">
        <v>285</v>
      </c>
    </row>
    <row r="88" spans="2:65" s="12" customFormat="1">
      <c r="B88" s="198"/>
      <c r="D88" s="190" t="s">
        <v>292</v>
      </c>
      <c r="E88" s="199" t="s">
        <v>5</v>
      </c>
      <c r="F88" s="200" t="s">
        <v>5329</v>
      </c>
      <c r="H88" s="201" t="s">
        <v>5</v>
      </c>
      <c r="I88" s="202"/>
      <c r="K88" s="419"/>
      <c r="L88" s="198"/>
      <c r="M88" s="203"/>
      <c r="N88" s="204"/>
      <c r="O88" s="204"/>
      <c r="P88" s="204"/>
      <c r="Q88" s="204"/>
      <c r="R88" s="204"/>
      <c r="S88" s="204"/>
      <c r="T88" s="205"/>
      <c r="AT88" s="201" t="s">
        <v>292</v>
      </c>
      <c r="AU88" s="201" t="s">
        <v>84</v>
      </c>
      <c r="AV88" s="12" t="s">
        <v>82</v>
      </c>
      <c r="AW88" s="12" t="s">
        <v>37</v>
      </c>
      <c r="AX88" s="12" t="s">
        <v>74</v>
      </c>
      <c r="AY88" s="201" t="s">
        <v>285</v>
      </c>
    </row>
    <row r="89" spans="2:65" s="11" customFormat="1">
      <c r="B89" s="189"/>
      <c r="D89" s="215" t="s">
        <v>292</v>
      </c>
      <c r="E89" s="216" t="s">
        <v>5</v>
      </c>
      <c r="F89" s="217" t="s">
        <v>4592</v>
      </c>
      <c r="H89" s="218">
        <v>1</v>
      </c>
      <c r="I89" s="194"/>
      <c r="K89" s="420"/>
      <c r="L89" s="189"/>
      <c r="M89" s="195"/>
      <c r="N89" s="196"/>
      <c r="O89" s="196"/>
      <c r="P89" s="196"/>
      <c r="Q89" s="196"/>
      <c r="R89" s="196"/>
      <c r="S89" s="196"/>
      <c r="T89" s="197"/>
      <c r="AT89" s="191" t="s">
        <v>292</v>
      </c>
      <c r="AU89" s="191" t="s">
        <v>84</v>
      </c>
      <c r="AV89" s="11" t="s">
        <v>84</v>
      </c>
      <c r="AW89" s="11" t="s">
        <v>37</v>
      </c>
      <c r="AX89" s="11" t="s">
        <v>82</v>
      </c>
      <c r="AY89" s="191" t="s">
        <v>285</v>
      </c>
    </row>
    <row r="90" spans="2:65" s="1" customFormat="1" ht="24">
      <c r="B90" s="176"/>
      <c r="C90" s="177" t="s">
        <v>84</v>
      </c>
      <c r="D90" s="177" t="s">
        <v>287</v>
      </c>
      <c r="E90" s="178" t="s">
        <v>5330</v>
      </c>
      <c r="F90" s="179" t="s">
        <v>5331</v>
      </c>
      <c r="G90" s="180" t="s">
        <v>5332</v>
      </c>
      <c r="H90" s="181">
        <v>1</v>
      </c>
      <c r="I90" s="182"/>
      <c r="J90" s="183">
        <f>ROUND(I90*H90,2)</f>
        <v>0</v>
      </c>
      <c r="K90" s="415" t="s">
        <v>5585</v>
      </c>
      <c r="L90" s="42"/>
      <c r="M90" s="184" t="s">
        <v>5</v>
      </c>
      <c r="N90" s="185" t="s">
        <v>45</v>
      </c>
      <c r="O90" s="43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AR90" s="25" t="s">
        <v>4583</v>
      </c>
      <c r="AT90" s="25" t="s">
        <v>287</v>
      </c>
      <c r="AU90" s="25" t="s">
        <v>84</v>
      </c>
      <c r="AY90" s="25" t="s">
        <v>285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5" t="s">
        <v>82</v>
      </c>
      <c r="BK90" s="188">
        <f>ROUND(I90*H90,2)</f>
        <v>0</v>
      </c>
      <c r="BL90" s="25" t="s">
        <v>4583</v>
      </c>
      <c r="BM90" s="25" t="s">
        <v>5333</v>
      </c>
    </row>
    <row r="91" spans="2:65" s="12" customFormat="1">
      <c r="B91" s="198"/>
      <c r="D91" s="190" t="s">
        <v>292</v>
      </c>
      <c r="E91" s="199" t="s">
        <v>5</v>
      </c>
      <c r="F91" s="200" t="s">
        <v>5326</v>
      </c>
      <c r="H91" s="201" t="s">
        <v>5</v>
      </c>
      <c r="I91" s="202"/>
      <c r="K91" s="419"/>
      <c r="L91" s="198"/>
      <c r="M91" s="203"/>
      <c r="N91" s="204"/>
      <c r="O91" s="204"/>
      <c r="P91" s="204"/>
      <c r="Q91" s="204"/>
      <c r="R91" s="204"/>
      <c r="S91" s="204"/>
      <c r="T91" s="205"/>
      <c r="AT91" s="201" t="s">
        <v>292</v>
      </c>
      <c r="AU91" s="201" t="s">
        <v>84</v>
      </c>
      <c r="AV91" s="12" t="s">
        <v>82</v>
      </c>
      <c r="AW91" s="12" t="s">
        <v>37</v>
      </c>
      <c r="AX91" s="12" t="s">
        <v>74</v>
      </c>
      <c r="AY91" s="201" t="s">
        <v>285</v>
      </c>
    </row>
    <row r="92" spans="2:65" s="12" customFormat="1">
      <c r="B92" s="198"/>
      <c r="D92" s="190" t="s">
        <v>292</v>
      </c>
      <c r="E92" s="199" t="s">
        <v>5</v>
      </c>
      <c r="F92" s="200" t="s">
        <v>5334</v>
      </c>
      <c r="H92" s="201" t="s">
        <v>5</v>
      </c>
      <c r="I92" s="202"/>
      <c r="K92" s="419"/>
      <c r="L92" s="198"/>
      <c r="M92" s="203"/>
      <c r="N92" s="204"/>
      <c r="O92" s="204"/>
      <c r="P92" s="204"/>
      <c r="Q92" s="204"/>
      <c r="R92" s="204"/>
      <c r="S92" s="204"/>
      <c r="T92" s="205"/>
      <c r="AT92" s="201" t="s">
        <v>292</v>
      </c>
      <c r="AU92" s="201" t="s">
        <v>84</v>
      </c>
      <c r="AV92" s="12" t="s">
        <v>82</v>
      </c>
      <c r="AW92" s="12" t="s">
        <v>37</v>
      </c>
      <c r="AX92" s="12" t="s">
        <v>74</v>
      </c>
      <c r="AY92" s="201" t="s">
        <v>285</v>
      </c>
    </row>
    <row r="93" spans="2:65" s="12" customFormat="1">
      <c r="B93" s="198"/>
      <c r="D93" s="190" t="s">
        <v>292</v>
      </c>
      <c r="E93" s="199" t="s">
        <v>5</v>
      </c>
      <c r="F93" s="200" t="s">
        <v>5335</v>
      </c>
      <c r="H93" s="201" t="s">
        <v>5</v>
      </c>
      <c r="I93" s="202"/>
      <c r="K93" s="419"/>
      <c r="L93" s="198"/>
      <c r="M93" s="203"/>
      <c r="N93" s="204"/>
      <c r="O93" s="204"/>
      <c r="P93" s="204"/>
      <c r="Q93" s="204"/>
      <c r="R93" s="204"/>
      <c r="S93" s="204"/>
      <c r="T93" s="205"/>
      <c r="AT93" s="201" t="s">
        <v>292</v>
      </c>
      <c r="AU93" s="201" t="s">
        <v>84</v>
      </c>
      <c r="AV93" s="12" t="s">
        <v>82</v>
      </c>
      <c r="AW93" s="12" t="s">
        <v>37</v>
      </c>
      <c r="AX93" s="12" t="s">
        <v>74</v>
      </c>
      <c r="AY93" s="201" t="s">
        <v>285</v>
      </c>
    </row>
    <row r="94" spans="2:65" s="12" customFormat="1">
      <c r="B94" s="198"/>
      <c r="D94" s="190" t="s">
        <v>292</v>
      </c>
      <c r="E94" s="199" t="s">
        <v>5</v>
      </c>
      <c r="F94" s="200" t="s">
        <v>5336</v>
      </c>
      <c r="H94" s="201" t="s">
        <v>5</v>
      </c>
      <c r="I94" s="202"/>
      <c r="K94" s="419"/>
      <c r="L94" s="198"/>
      <c r="M94" s="203"/>
      <c r="N94" s="204"/>
      <c r="O94" s="204"/>
      <c r="P94" s="204"/>
      <c r="Q94" s="204"/>
      <c r="R94" s="204"/>
      <c r="S94" s="204"/>
      <c r="T94" s="205"/>
      <c r="AT94" s="201" t="s">
        <v>292</v>
      </c>
      <c r="AU94" s="201" t="s">
        <v>84</v>
      </c>
      <c r="AV94" s="12" t="s">
        <v>82</v>
      </c>
      <c r="AW94" s="12" t="s">
        <v>37</v>
      </c>
      <c r="AX94" s="12" t="s">
        <v>74</v>
      </c>
      <c r="AY94" s="201" t="s">
        <v>285</v>
      </c>
    </row>
    <row r="95" spans="2:65" s="11" customFormat="1">
      <c r="B95" s="189"/>
      <c r="D95" s="215" t="s">
        <v>292</v>
      </c>
      <c r="E95" s="216" t="s">
        <v>5</v>
      </c>
      <c r="F95" s="217" t="s">
        <v>4592</v>
      </c>
      <c r="H95" s="218">
        <v>1</v>
      </c>
      <c r="I95" s="194"/>
      <c r="K95" s="420"/>
      <c r="L95" s="189"/>
      <c r="M95" s="195"/>
      <c r="N95" s="196"/>
      <c r="O95" s="196"/>
      <c r="P95" s="196"/>
      <c r="Q95" s="196"/>
      <c r="R95" s="196"/>
      <c r="S95" s="196"/>
      <c r="T95" s="197"/>
      <c r="AT95" s="191" t="s">
        <v>292</v>
      </c>
      <c r="AU95" s="191" t="s">
        <v>84</v>
      </c>
      <c r="AV95" s="11" t="s">
        <v>84</v>
      </c>
      <c r="AW95" s="11" t="s">
        <v>37</v>
      </c>
      <c r="AX95" s="11" t="s">
        <v>82</v>
      </c>
      <c r="AY95" s="191" t="s">
        <v>285</v>
      </c>
    </row>
    <row r="96" spans="2:65" s="1" customFormat="1" ht="24">
      <c r="B96" s="176"/>
      <c r="C96" s="177" t="s">
        <v>142</v>
      </c>
      <c r="D96" s="177" t="s">
        <v>287</v>
      </c>
      <c r="E96" s="178" t="s">
        <v>5337</v>
      </c>
      <c r="F96" s="179" t="s">
        <v>5338</v>
      </c>
      <c r="G96" s="180" t="s">
        <v>400</v>
      </c>
      <c r="H96" s="181">
        <v>1</v>
      </c>
      <c r="I96" s="182"/>
      <c r="J96" s="183">
        <f>ROUND(I96*H96,2)</f>
        <v>0</v>
      </c>
      <c r="K96" s="415" t="s">
        <v>5585</v>
      </c>
      <c r="L96" s="42"/>
      <c r="M96" s="184" t="s">
        <v>5</v>
      </c>
      <c r="N96" s="185" t="s">
        <v>45</v>
      </c>
      <c r="O96" s="43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AR96" s="25" t="s">
        <v>4583</v>
      </c>
      <c r="AT96" s="25" t="s">
        <v>287</v>
      </c>
      <c r="AU96" s="25" t="s">
        <v>84</v>
      </c>
      <c r="AY96" s="25" t="s">
        <v>285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5" t="s">
        <v>82</v>
      </c>
      <c r="BK96" s="188">
        <f>ROUND(I96*H96,2)</f>
        <v>0</v>
      </c>
      <c r="BL96" s="25" t="s">
        <v>4583</v>
      </c>
      <c r="BM96" s="25" t="s">
        <v>5339</v>
      </c>
    </row>
    <row r="97" spans="2:65" s="11" customFormat="1">
      <c r="B97" s="189"/>
      <c r="D97" s="190" t="s">
        <v>292</v>
      </c>
      <c r="E97" s="191" t="s">
        <v>5</v>
      </c>
      <c r="F97" s="192" t="s">
        <v>5340</v>
      </c>
      <c r="H97" s="193">
        <v>1</v>
      </c>
      <c r="I97" s="194"/>
      <c r="K97" s="420"/>
      <c r="L97" s="189"/>
      <c r="M97" s="195"/>
      <c r="N97" s="196"/>
      <c r="O97" s="196"/>
      <c r="P97" s="196"/>
      <c r="Q97" s="196"/>
      <c r="R97" s="196"/>
      <c r="S97" s="196"/>
      <c r="T97" s="197"/>
      <c r="AT97" s="191" t="s">
        <v>292</v>
      </c>
      <c r="AU97" s="191" t="s">
        <v>84</v>
      </c>
      <c r="AV97" s="11" t="s">
        <v>84</v>
      </c>
      <c r="AW97" s="11" t="s">
        <v>37</v>
      </c>
      <c r="AX97" s="11" t="s">
        <v>82</v>
      </c>
      <c r="AY97" s="191" t="s">
        <v>285</v>
      </c>
    </row>
    <row r="98" spans="2:65" s="10" customFormat="1" ht="14.4">
      <c r="B98" s="162"/>
      <c r="D98" s="173" t="s">
        <v>73</v>
      </c>
      <c r="E98" s="174" t="s">
        <v>5341</v>
      </c>
      <c r="F98" s="174" t="s">
        <v>5342</v>
      </c>
      <c r="I98" s="165"/>
      <c r="J98" s="175">
        <f>BK98</f>
        <v>0</v>
      </c>
      <c r="K98" s="421"/>
      <c r="L98" s="162"/>
      <c r="M98" s="167"/>
      <c r="N98" s="168"/>
      <c r="O98" s="168"/>
      <c r="P98" s="169">
        <f>SUM(P99:P106)</f>
        <v>0</v>
      </c>
      <c r="Q98" s="168"/>
      <c r="R98" s="169">
        <f>SUM(R99:R106)</f>
        <v>0</v>
      </c>
      <c r="S98" s="168"/>
      <c r="T98" s="170">
        <f>SUM(T99:T106)</f>
        <v>0</v>
      </c>
      <c r="AR98" s="163" t="s">
        <v>330</v>
      </c>
      <c r="AT98" s="171" t="s">
        <v>73</v>
      </c>
      <c r="AU98" s="171" t="s">
        <v>82</v>
      </c>
      <c r="AY98" s="163" t="s">
        <v>285</v>
      </c>
      <c r="BK98" s="172">
        <f>SUM(BK99:BK106)</f>
        <v>0</v>
      </c>
    </row>
    <row r="99" spans="2:65" s="1" customFormat="1" ht="24">
      <c r="B99" s="176"/>
      <c r="C99" s="177" t="s">
        <v>291</v>
      </c>
      <c r="D99" s="177" t="s">
        <v>287</v>
      </c>
      <c r="E99" s="178" t="s">
        <v>5343</v>
      </c>
      <c r="F99" s="179" t="s">
        <v>5344</v>
      </c>
      <c r="G99" s="180" t="s">
        <v>400</v>
      </c>
      <c r="H99" s="181">
        <v>1</v>
      </c>
      <c r="I99" s="182"/>
      <c r="J99" s="183">
        <f>ROUND(I99*H99,2)</f>
        <v>0</v>
      </c>
      <c r="K99" s="415" t="s">
        <v>5585</v>
      </c>
      <c r="L99" s="42"/>
      <c r="M99" s="184" t="s">
        <v>5</v>
      </c>
      <c r="N99" s="185" t="s">
        <v>45</v>
      </c>
      <c r="O99" s="43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AR99" s="25" t="s">
        <v>4583</v>
      </c>
      <c r="AT99" s="25" t="s">
        <v>287</v>
      </c>
      <c r="AU99" s="25" t="s">
        <v>84</v>
      </c>
      <c r="AY99" s="25" t="s">
        <v>285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5" t="s">
        <v>82</v>
      </c>
      <c r="BK99" s="188">
        <f>ROUND(I99*H99,2)</f>
        <v>0</v>
      </c>
      <c r="BL99" s="25" t="s">
        <v>4583</v>
      </c>
      <c r="BM99" s="25" t="s">
        <v>5345</v>
      </c>
    </row>
    <row r="100" spans="2:65" s="12" customFormat="1">
      <c r="B100" s="198"/>
      <c r="D100" s="190" t="s">
        <v>292</v>
      </c>
      <c r="E100" s="199" t="s">
        <v>5</v>
      </c>
      <c r="F100" s="200" t="s">
        <v>5326</v>
      </c>
      <c r="H100" s="201" t="s">
        <v>5</v>
      </c>
      <c r="I100" s="202"/>
      <c r="K100" s="419"/>
      <c r="L100" s="198"/>
      <c r="M100" s="203"/>
      <c r="N100" s="204"/>
      <c r="O100" s="204"/>
      <c r="P100" s="204"/>
      <c r="Q100" s="204"/>
      <c r="R100" s="204"/>
      <c r="S100" s="204"/>
      <c r="T100" s="205"/>
      <c r="AT100" s="201" t="s">
        <v>292</v>
      </c>
      <c r="AU100" s="201" t="s">
        <v>84</v>
      </c>
      <c r="AV100" s="12" t="s">
        <v>82</v>
      </c>
      <c r="AW100" s="12" t="s">
        <v>37</v>
      </c>
      <c r="AX100" s="12" t="s">
        <v>74</v>
      </c>
      <c r="AY100" s="201" t="s">
        <v>285</v>
      </c>
    </row>
    <row r="101" spans="2:65" s="12" customFormat="1">
      <c r="B101" s="198"/>
      <c r="D101" s="190" t="s">
        <v>292</v>
      </c>
      <c r="E101" s="199" t="s">
        <v>5</v>
      </c>
      <c r="F101" s="200" t="s">
        <v>5346</v>
      </c>
      <c r="H101" s="201" t="s">
        <v>5</v>
      </c>
      <c r="I101" s="202"/>
      <c r="K101" s="419"/>
      <c r="L101" s="198"/>
      <c r="M101" s="203"/>
      <c r="N101" s="204"/>
      <c r="O101" s="204"/>
      <c r="P101" s="204"/>
      <c r="Q101" s="204"/>
      <c r="R101" s="204"/>
      <c r="S101" s="204"/>
      <c r="T101" s="205"/>
      <c r="AT101" s="201" t="s">
        <v>292</v>
      </c>
      <c r="AU101" s="201" t="s">
        <v>84</v>
      </c>
      <c r="AV101" s="12" t="s">
        <v>82</v>
      </c>
      <c r="AW101" s="12" t="s">
        <v>37</v>
      </c>
      <c r="AX101" s="12" t="s">
        <v>74</v>
      </c>
      <c r="AY101" s="201" t="s">
        <v>285</v>
      </c>
    </row>
    <row r="102" spans="2:65" s="12" customFormat="1">
      <c r="B102" s="198"/>
      <c r="D102" s="190" t="s">
        <v>292</v>
      </c>
      <c r="E102" s="199" t="s">
        <v>5</v>
      </c>
      <c r="F102" s="200" t="s">
        <v>5347</v>
      </c>
      <c r="H102" s="201" t="s">
        <v>5</v>
      </c>
      <c r="I102" s="202"/>
      <c r="K102" s="419"/>
      <c r="L102" s="198"/>
      <c r="M102" s="203"/>
      <c r="N102" s="204"/>
      <c r="O102" s="204"/>
      <c r="P102" s="204"/>
      <c r="Q102" s="204"/>
      <c r="R102" s="204"/>
      <c r="S102" s="204"/>
      <c r="T102" s="205"/>
      <c r="AT102" s="201" t="s">
        <v>292</v>
      </c>
      <c r="AU102" s="201" t="s">
        <v>84</v>
      </c>
      <c r="AV102" s="12" t="s">
        <v>82</v>
      </c>
      <c r="AW102" s="12" t="s">
        <v>37</v>
      </c>
      <c r="AX102" s="12" t="s">
        <v>74</v>
      </c>
      <c r="AY102" s="201" t="s">
        <v>285</v>
      </c>
    </row>
    <row r="103" spans="2:65" s="12" customFormat="1">
      <c r="B103" s="198"/>
      <c r="D103" s="190" t="s">
        <v>292</v>
      </c>
      <c r="E103" s="199" t="s">
        <v>5</v>
      </c>
      <c r="F103" s="200" t="s">
        <v>5348</v>
      </c>
      <c r="H103" s="201" t="s">
        <v>5</v>
      </c>
      <c r="I103" s="202"/>
      <c r="K103" s="419"/>
      <c r="L103" s="198"/>
      <c r="M103" s="203"/>
      <c r="N103" s="204"/>
      <c r="O103" s="204"/>
      <c r="P103" s="204"/>
      <c r="Q103" s="204"/>
      <c r="R103" s="204"/>
      <c r="S103" s="204"/>
      <c r="T103" s="205"/>
      <c r="AT103" s="201" t="s">
        <v>292</v>
      </c>
      <c r="AU103" s="201" t="s">
        <v>84</v>
      </c>
      <c r="AV103" s="12" t="s">
        <v>82</v>
      </c>
      <c r="AW103" s="12" t="s">
        <v>37</v>
      </c>
      <c r="AX103" s="12" t="s">
        <v>74</v>
      </c>
      <c r="AY103" s="201" t="s">
        <v>285</v>
      </c>
    </row>
    <row r="104" spans="2:65" s="12" customFormat="1">
      <c r="B104" s="198"/>
      <c r="D104" s="190" t="s">
        <v>292</v>
      </c>
      <c r="E104" s="199" t="s">
        <v>5</v>
      </c>
      <c r="F104" s="200" t="s">
        <v>5349</v>
      </c>
      <c r="H104" s="201" t="s">
        <v>5</v>
      </c>
      <c r="I104" s="202"/>
      <c r="K104" s="419"/>
      <c r="L104" s="198"/>
      <c r="M104" s="203"/>
      <c r="N104" s="204"/>
      <c r="O104" s="204"/>
      <c r="P104" s="204"/>
      <c r="Q104" s="204"/>
      <c r="R104" s="204"/>
      <c r="S104" s="204"/>
      <c r="T104" s="205"/>
      <c r="AT104" s="201" t="s">
        <v>292</v>
      </c>
      <c r="AU104" s="201" t="s">
        <v>84</v>
      </c>
      <c r="AV104" s="12" t="s">
        <v>82</v>
      </c>
      <c r="AW104" s="12" t="s">
        <v>37</v>
      </c>
      <c r="AX104" s="12" t="s">
        <v>74</v>
      </c>
      <c r="AY104" s="201" t="s">
        <v>285</v>
      </c>
    </row>
    <row r="105" spans="2:65" s="12" customFormat="1">
      <c r="B105" s="198"/>
      <c r="D105" s="190" t="s">
        <v>292</v>
      </c>
      <c r="E105" s="199" t="s">
        <v>5</v>
      </c>
      <c r="F105" s="200" t="s">
        <v>5350</v>
      </c>
      <c r="H105" s="201" t="s">
        <v>5</v>
      </c>
      <c r="I105" s="202"/>
      <c r="K105" s="419"/>
      <c r="L105" s="198"/>
      <c r="M105" s="203"/>
      <c r="N105" s="204"/>
      <c r="O105" s="204"/>
      <c r="P105" s="204"/>
      <c r="Q105" s="204"/>
      <c r="R105" s="204"/>
      <c r="S105" s="204"/>
      <c r="T105" s="205"/>
      <c r="AT105" s="201" t="s">
        <v>292</v>
      </c>
      <c r="AU105" s="201" t="s">
        <v>84</v>
      </c>
      <c r="AV105" s="12" t="s">
        <v>82</v>
      </c>
      <c r="AW105" s="12" t="s">
        <v>37</v>
      </c>
      <c r="AX105" s="12" t="s">
        <v>74</v>
      </c>
      <c r="AY105" s="201" t="s">
        <v>285</v>
      </c>
    </row>
    <row r="106" spans="2:65" s="11" customFormat="1">
      <c r="B106" s="189"/>
      <c r="D106" s="190" t="s">
        <v>292</v>
      </c>
      <c r="E106" s="191" t="s">
        <v>5</v>
      </c>
      <c r="F106" s="192" t="s">
        <v>5351</v>
      </c>
      <c r="H106" s="193">
        <v>1</v>
      </c>
      <c r="I106" s="194"/>
      <c r="K106" s="420"/>
      <c r="L106" s="189"/>
      <c r="M106" s="195"/>
      <c r="N106" s="196"/>
      <c r="O106" s="196"/>
      <c r="P106" s="196"/>
      <c r="Q106" s="196"/>
      <c r="R106" s="196"/>
      <c r="S106" s="196"/>
      <c r="T106" s="197"/>
      <c r="AT106" s="191" t="s">
        <v>292</v>
      </c>
      <c r="AU106" s="191" t="s">
        <v>84</v>
      </c>
      <c r="AV106" s="11" t="s">
        <v>84</v>
      </c>
      <c r="AW106" s="11" t="s">
        <v>37</v>
      </c>
      <c r="AX106" s="11" t="s">
        <v>82</v>
      </c>
      <c r="AY106" s="191" t="s">
        <v>285</v>
      </c>
    </row>
    <row r="107" spans="2:65" s="10" customFormat="1" ht="14.4">
      <c r="B107" s="162"/>
      <c r="D107" s="173" t="s">
        <v>73</v>
      </c>
      <c r="E107" s="174" t="s">
        <v>5352</v>
      </c>
      <c r="F107" s="174" t="s">
        <v>5353</v>
      </c>
      <c r="I107" s="165"/>
      <c r="J107" s="175">
        <f>BK107</f>
        <v>0</v>
      </c>
      <c r="K107" s="421"/>
      <c r="L107" s="162"/>
      <c r="M107" s="167"/>
      <c r="N107" s="168"/>
      <c r="O107" s="168"/>
      <c r="P107" s="169">
        <f>SUM(P108:P140)</f>
        <v>0</v>
      </c>
      <c r="Q107" s="168"/>
      <c r="R107" s="169">
        <f>SUM(R108:R140)</f>
        <v>0</v>
      </c>
      <c r="S107" s="168"/>
      <c r="T107" s="170">
        <f>SUM(T108:T140)</f>
        <v>0</v>
      </c>
      <c r="AR107" s="163" t="s">
        <v>330</v>
      </c>
      <c r="AT107" s="171" t="s">
        <v>73</v>
      </c>
      <c r="AU107" s="171" t="s">
        <v>82</v>
      </c>
      <c r="AY107" s="163" t="s">
        <v>285</v>
      </c>
      <c r="BK107" s="172">
        <f>SUM(BK108:BK140)</f>
        <v>0</v>
      </c>
    </row>
    <row r="108" spans="2:65" s="1" customFormat="1" ht="24">
      <c r="B108" s="176"/>
      <c r="C108" s="177" t="s">
        <v>330</v>
      </c>
      <c r="D108" s="177" t="s">
        <v>287</v>
      </c>
      <c r="E108" s="178" t="s">
        <v>5354</v>
      </c>
      <c r="F108" s="179" t="s">
        <v>5355</v>
      </c>
      <c r="G108" s="180" t="s">
        <v>400</v>
      </c>
      <c r="H108" s="181">
        <v>1</v>
      </c>
      <c r="I108" s="182"/>
      <c r="J108" s="183">
        <f>ROUND(I108*H108,2)</f>
        <v>0</v>
      </c>
      <c r="K108" s="415" t="s">
        <v>5585</v>
      </c>
      <c r="L108" s="42"/>
      <c r="M108" s="184" t="s">
        <v>5</v>
      </c>
      <c r="N108" s="185" t="s">
        <v>45</v>
      </c>
      <c r="O108" s="43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AR108" s="25" t="s">
        <v>4583</v>
      </c>
      <c r="AT108" s="25" t="s">
        <v>287</v>
      </c>
      <c r="AU108" s="25" t="s">
        <v>84</v>
      </c>
      <c r="AY108" s="25" t="s">
        <v>285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5" t="s">
        <v>82</v>
      </c>
      <c r="BK108" s="188">
        <f>ROUND(I108*H108,2)</f>
        <v>0</v>
      </c>
      <c r="BL108" s="25" t="s">
        <v>4583</v>
      </c>
      <c r="BM108" s="25" t="s">
        <v>5356</v>
      </c>
    </row>
    <row r="109" spans="2:65" s="12" customFormat="1">
      <c r="B109" s="198"/>
      <c r="D109" s="190" t="s">
        <v>292</v>
      </c>
      <c r="E109" s="199" t="s">
        <v>5</v>
      </c>
      <c r="F109" s="200" t="s">
        <v>5357</v>
      </c>
      <c r="H109" s="201" t="s">
        <v>5</v>
      </c>
      <c r="I109" s="202"/>
      <c r="K109" s="419"/>
      <c r="L109" s="198"/>
      <c r="M109" s="203"/>
      <c r="N109" s="204"/>
      <c r="O109" s="204"/>
      <c r="P109" s="204"/>
      <c r="Q109" s="204"/>
      <c r="R109" s="204"/>
      <c r="S109" s="204"/>
      <c r="T109" s="205"/>
      <c r="AT109" s="201" t="s">
        <v>292</v>
      </c>
      <c r="AU109" s="201" t="s">
        <v>84</v>
      </c>
      <c r="AV109" s="12" t="s">
        <v>82</v>
      </c>
      <c r="AW109" s="12" t="s">
        <v>37</v>
      </c>
      <c r="AX109" s="12" t="s">
        <v>74</v>
      </c>
      <c r="AY109" s="201" t="s">
        <v>285</v>
      </c>
    </row>
    <row r="110" spans="2:65" s="12" customFormat="1">
      <c r="B110" s="198"/>
      <c r="D110" s="190" t="s">
        <v>292</v>
      </c>
      <c r="E110" s="199" t="s">
        <v>5</v>
      </c>
      <c r="F110" s="200" t="s">
        <v>5358</v>
      </c>
      <c r="H110" s="201" t="s">
        <v>5</v>
      </c>
      <c r="I110" s="202"/>
      <c r="K110" s="419"/>
      <c r="L110" s="198"/>
      <c r="M110" s="203"/>
      <c r="N110" s="204"/>
      <c r="O110" s="204"/>
      <c r="P110" s="204"/>
      <c r="Q110" s="204"/>
      <c r="R110" s="204"/>
      <c r="S110" s="204"/>
      <c r="T110" s="205"/>
      <c r="AT110" s="201" t="s">
        <v>292</v>
      </c>
      <c r="AU110" s="201" t="s">
        <v>84</v>
      </c>
      <c r="AV110" s="12" t="s">
        <v>82</v>
      </c>
      <c r="AW110" s="12" t="s">
        <v>37</v>
      </c>
      <c r="AX110" s="12" t="s">
        <v>74</v>
      </c>
      <c r="AY110" s="201" t="s">
        <v>285</v>
      </c>
    </row>
    <row r="111" spans="2:65" s="12" customFormat="1">
      <c r="B111" s="198"/>
      <c r="D111" s="190" t="s">
        <v>292</v>
      </c>
      <c r="E111" s="199" t="s">
        <v>5</v>
      </c>
      <c r="F111" s="200" t="s">
        <v>5359</v>
      </c>
      <c r="H111" s="201" t="s">
        <v>5</v>
      </c>
      <c r="I111" s="202"/>
      <c r="K111" s="419"/>
      <c r="L111" s="198"/>
      <c r="M111" s="203"/>
      <c r="N111" s="204"/>
      <c r="O111" s="204"/>
      <c r="P111" s="204"/>
      <c r="Q111" s="204"/>
      <c r="R111" s="204"/>
      <c r="S111" s="204"/>
      <c r="T111" s="205"/>
      <c r="AT111" s="201" t="s">
        <v>292</v>
      </c>
      <c r="AU111" s="201" t="s">
        <v>84</v>
      </c>
      <c r="AV111" s="12" t="s">
        <v>82</v>
      </c>
      <c r="AW111" s="12" t="s">
        <v>37</v>
      </c>
      <c r="AX111" s="12" t="s">
        <v>74</v>
      </c>
      <c r="AY111" s="201" t="s">
        <v>285</v>
      </c>
    </row>
    <row r="112" spans="2:65" s="12" customFormat="1">
      <c r="B112" s="198"/>
      <c r="D112" s="190" t="s">
        <v>292</v>
      </c>
      <c r="E112" s="199" t="s">
        <v>5</v>
      </c>
      <c r="F112" s="200" t="s">
        <v>5360</v>
      </c>
      <c r="H112" s="201" t="s">
        <v>5</v>
      </c>
      <c r="I112" s="202"/>
      <c r="K112" s="419"/>
      <c r="L112" s="198"/>
      <c r="M112" s="203"/>
      <c r="N112" s="204"/>
      <c r="O112" s="204"/>
      <c r="P112" s="204"/>
      <c r="Q112" s="204"/>
      <c r="R112" s="204"/>
      <c r="S112" s="204"/>
      <c r="T112" s="205"/>
      <c r="AT112" s="201" t="s">
        <v>292</v>
      </c>
      <c r="AU112" s="201" t="s">
        <v>84</v>
      </c>
      <c r="AV112" s="12" t="s">
        <v>82</v>
      </c>
      <c r="AW112" s="12" t="s">
        <v>37</v>
      </c>
      <c r="AX112" s="12" t="s">
        <v>74</v>
      </c>
      <c r="AY112" s="201" t="s">
        <v>285</v>
      </c>
    </row>
    <row r="113" spans="2:65" s="12" customFormat="1">
      <c r="B113" s="198"/>
      <c r="D113" s="190" t="s">
        <v>292</v>
      </c>
      <c r="E113" s="199" t="s">
        <v>5</v>
      </c>
      <c r="F113" s="200" t="s">
        <v>5361</v>
      </c>
      <c r="H113" s="201" t="s">
        <v>5</v>
      </c>
      <c r="I113" s="202"/>
      <c r="K113" s="419"/>
      <c r="L113" s="198"/>
      <c r="M113" s="203"/>
      <c r="N113" s="204"/>
      <c r="O113" s="204"/>
      <c r="P113" s="204"/>
      <c r="Q113" s="204"/>
      <c r="R113" s="204"/>
      <c r="S113" s="204"/>
      <c r="T113" s="205"/>
      <c r="AT113" s="201" t="s">
        <v>292</v>
      </c>
      <c r="AU113" s="201" t="s">
        <v>84</v>
      </c>
      <c r="AV113" s="12" t="s">
        <v>82</v>
      </c>
      <c r="AW113" s="12" t="s">
        <v>37</v>
      </c>
      <c r="AX113" s="12" t="s">
        <v>74</v>
      </c>
      <c r="AY113" s="201" t="s">
        <v>285</v>
      </c>
    </row>
    <row r="114" spans="2:65" s="12" customFormat="1">
      <c r="B114" s="198"/>
      <c r="D114" s="190" t="s">
        <v>292</v>
      </c>
      <c r="E114" s="199" t="s">
        <v>5</v>
      </c>
      <c r="F114" s="200" t="s">
        <v>5362</v>
      </c>
      <c r="H114" s="201" t="s">
        <v>5</v>
      </c>
      <c r="I114" s="202"/>
      <c r="K114" s="419"/>
      <c r="L114" s="198"/>
      <c r="M114" s="203"/>
      <c r="N114" s="204"/>
      <c r="O114" s="204"/>
      <c r="P114" s="204"/>
      <c r="Q114" s="204"/>
      <c r="R114" s="204"/>
      <c r="S114" s="204"/>
      <c r="T114" s="205"/>
      <c r="AT114" s="201" t="s">
        <v>292</v>
      </c>
      <c r="AU114" s="201" t="s">
        <v>84</v>
      </c>
      <c r="AV114" s="12" t="s">
        <v>82</v>
      </c>
      <c r="AW114" s="12" t="s">
        <v>37</v>
      </c>
      <c r="AX114" s="12" t="s">
        <v>74</v>
      </c>
      <c r="AY114" s="201" t="s">
        <v>285</v>
      </c>
    </row>
    <row r="115" spans="2:65" s="12" customFormat="1">
      <c r="B115" s="198"/>
      <c r="D115" s="190" t="s">
        <v>292</v>
      </c>
      <c r="E115" s="199" t="s">
        <v>5</v>
      </c>
      <c r="F115" s="200" t="s">
        <v>5363</v>
      </c>
      <c r="H115" s="201" t="s">
        <v>5</v>
      </c>
      <c r="I115" s="202"/>
      <c r="K115" s="419"/>
      <c r="L115" s="198"/>
      <c r="M115" s="203"/>
      <c r="N115" s="204"/>
      <c r="O115" s="204"/>
      <c r="P115" s="204"/>
      <c r="Q115" s="204"/>
      <c r="R115" s="204"/>
      <c r="S115" s="204"/>
      <c r="T115" s="205"/>
      <c r="AT115" s="201" t="s">
        <v>292</v>
      </c>
      <c r="AU115" s="201" t="s">
        <v>84</v>
      </c>
      <c r="AV115" s="12" t="s">
        <v>82</v>
      </c>
      <c r="AW115" s="12" t="s">
        <v>37</v>
      </c>
      <c r="AX115" s="12" t="s">
        <v>74</v>
      </c>
      <c r="AY115" s="201" t="s">
        <v>285</v>
      </c>
    </row>
    <row r="116" spans="2:65" s="12" customFormat="1">
      <c r="B116" s="198"/>
      <c r="D116" s="190" t="s">
        <v>292</v>
      </c>
      <c r="E116" s="199" t="s">
        <v>5</v>
      </c>
      <c r="F116" s="200" t="s">
        <v>5364</v>
      </c>
      <c r="H116" s="201" t="s">
        <v>5</v>
      </c>
      <c r="I116" s="202"/>
      <c r="K116" s="419"/>
      <c r="L116" s="198"/>
      <c r="M116" s="203"/>
      <c r="N116" s="204"/>
      <c r="O116" s="204"/>
      <c r="P116" s="204"/>
      <c r="Q116" s="204"/>
      <c r="R116" s="204"/>
      <c r="S116" s="204"/>
      <c r="T116" s="205"/>
      <c r="AT116" s="201" t="s">
        <v>292</v>
      </c>
      <c r="AU116" s="201" t="s">
        <v>84</v>
      </c>
      <c r="AV116" s="12" t="s">
        <v>82</v>
      </c>
      <c r="AW116" s="12" t="s">
        <v>37</v>
      </c>
      <c r="AX116" s="12" t="s">
        <v>74</v>
      </c>
      <c r="AY116" s="201" t="s">
        <v>285</v>
      </c>
    </row>
    <row r="117" spans="2:65" s="12" customFormat="1">
      <c r="B117" s="198"/>
      <c r="D117" s="190" t="s">
        <v>292</v>
      </c>
      <c r="E117" s="199" t="s">
        <v>5</v>
      </c>
      <c r="F117" s="200" t="s">
        <v>5365</v>
      </c>
      <c r="H117" s="201" t="s">
        <v>5</v>
      </c>
      <c r="I117" s="202"/>
      <c r="K117" s="419"/>
      <c r="L117" s="198"/>
      <c r="M117" s="203"/>
      <c r="N117" s="204"/>
      <c r="O117" s="204"/>
      <c r="P117" s="204"/>
      <c r="Q117" s="204"/>
      <c r="R117" s="204"/>
      <c r="S117" s="204"/>
      <c r="T117" s="205"/>
      <c r="AT117" s="201" t="s">
        <v>292</v>
      </c>
      <c r="AU117" s="201" t="s">
        <v>84</v>
      </c>
      <c r="AV117" s="12" t="s">
        <v>82</v>
      </c>
      <c r="AW117" s="12" t="s">
        <v>37</v>
      </c>
      <c r="AX117" s="12" t="s">
        <v>74</v>
      </c>
      <c r="AY117" s="201" t="s">
        <v>285</v>
      </c>
    </row>
    <row r="118" spans="2:65" s="12" customFormat="1">
      <c r="B118" s="198"/>
      <c r="D118" s="190" t="s">
        <v>292</v>
      </c>
      <c r="E118" s="199" t="s">
        <v>5</v>
      </c>
      <c r="F118" s="200" t="s">
        <v>5366</v>
      </c>
      <c r="H118" s="201" t="s">
        <v>5</v>
      </c>
      <c r="I118" s="202"/>
      <c r="K118" s="419"/>
      <c r="L118" s="198"/>
      <c r="M118" s="203"/>
      <c r="N118" s="204"/>
      <c r="O118" s="204"/>
      <c r="P118" s="204"/>
      <c r="Q118" s="204"/>
      <c r="R118" s="204"/>
      <c r="S118" s="204"/>
      <c r="T118" s="205"/>
      <c r="AT118" s="201" t="s">
        <v>292</v>
      </c>
      <c r="AU118" s="201" t="s">
        <v>84</v>
      </c>
      <c r="AV118" s="12" t="s">
        <v>82</v>
      </c>
      <c r="AW118" s="12" t="s">
        <v>37</v>
      </c>
      <c r="AX118" s="12" t="s">
        <v>74</v>
      </c>
      <c r="AY118" s="201" t="s">
        <v>285</v>
      </c>
    </row>
    <row r="119" spans="2:65" s="12" customFormat="1">
      <c r="B119" s="198"/>
      <c r="D119" s="190" t="s">
        <v>292</v>
      </c>
      <c r="E119" s="199" t="s">
        <v>5</v>
      </c>
      <c r="F119" s="200" t="s">
        <v>5367</v>
      </c>
      <c r="H119" s="201" t="s">
        <v>5</v>
      </c>
      <c r="I119" s="202"/>
      <c r="K119" s="419"/>
      <c r="L119" s="198"/>
      <c r="M119" s="203"/>
      <c r="N119" s="204"/>
      <c r="O119" s="204"/>
      <c r="P119" s="204"/>
      <c r="Q119" s="204"/>
      <c r="R119" s="204"/>
      <c r="S119" s="204"/>
      <c r="T119" s="205"/>
      <c r="AT119" s="201" t="s">
        <v>292</v>
      </c>
      <c r="AU119" s="201" t="s">
        <v>84</v>
      </c>
      <c r="AV119" s="12" t="s">
        <v>82</v>
      </c>
      <c r="AW119" s="12" t="s">
        <v>37</v>
      </c>
      <c r="AX119" s="12" t="s">
        <v>74</v>
      </c>
      <c r="AY119" s="201" t="s">
        <v>285</v>
      </c>
    </row>
    <row r="120" spans="2:65" s="12" customFormat="1">
      <c r="B120" s="198"/>
      <c r="D120" s="190" t="s">
        <v>292</v>
      </c>
      <c r="E120" s="199" t="s">
        <v>5</v>
      </c>
      <c r="F120" s="200" t="s">
        <v>5368</v>
      </c>
      <c r="H120" s="201" t="s">
        <v>5</v>
      </c>
      <c r="I120" s="202"/>
      <c r="K120" s="419"/>
      <c r="L120" s="198"/>
      <c r="M120" s="203"/>
      <c r="N120" s="204"/>
      <c r="O120" s="204"/>
      <c r="P120" s="204"/>
      <c r="Q120" s="204"/>
      <c r="R120" s="204"/>
      <c r="S120" s="204"/>
      <c r="T120" s="205"/>
      <c r="AT120" s="201" t="s">
        <v>292</v>
      </c>
      <c r="AU120" s="201" t="s">
        <v>84</v>
      </c>
      <c r="AV120" s="12" t="s">
        <v>82</v>
      </c>
      <c r="AW120" s="12" t="s">
        <v>37</v>
      </c>
      <c r="AX120" s="12" t="s">
        <v>74</v>
      </c>
      <c r="AY120" s="201" t="s">
        <v>285</v>
      </c>
    </row>
    <row r="121" spans="2:65" s="12" customFormat="1">
      <c r="B121" s="198"/>
      <c r="D121" s="190" t="s">
        <v>292</v>
      </c>
      <c r="E121" s="199" t="s">
        <v>5</v>
      </c>
      <c r="F121" s="200" t="s">
        <v>5369</v>
      </c>
      <c r="H121" s="201" t="s">
        <v>5</v>
      </c>
      <c r="I121" s="202"/>
      <c r="K121" s="419"/>
      <c r="L121" s="198"/>
      <c r="M121" s="203"/>
      <c r="N121" s="204"/>
      <c r="O121" s="204"/>
      <c r="P121" s="204"/>
      <c r="Q121" s="204"/>
      <c r="R121" s="204"/>
      <c r="S121" s="204"/>
      <c r="T121" s="205"/>
      <c r="AT121" s="201" t="s">
        <v>292</v>
      </c>
      <c r="AU121" s="201" t="s">
        <v>84</v>
      </c>
      <c r="AV121" s="12" t="s">
        <v>82</v>
      </c>
      <c r="AW121" s="12" t="s">
        <v>37</v>
      </c>
      <c r="AX121" s="12" t="s">
        <v>74</v>
      </c>
      <c r="AY121" s="201" t="s">
        <v>285</v>
      </c>
    </row>
    <row r="122" spans="2:65" s="12" customFormat="1">
      <c r="B122" s="198"/>
      <c r="D122" s="190" t="s">
        <v>292</v>
      </c>
      <c r="E122" s="199" t="s">
        <v>5</v>
      </c>
      <c r="F122" s="200" t="s">
        <v>5370</v>
      </c>
      <c r="H122" s="201" t="s">
        <v>5</v>
      </c>
      <c r="I122" s="202"/>
      <c r="K122" s="419"/>
      <c r="L122" s="198"/>
      <c r="M122" s="203"/>
      <c r="N122" s="204"/>
      <c r="O122" s="204"/>
      <c r="P122" s="204"/>
      <c r="Q122" s="204"/>
      <c r="R122" s="204"/>
      <c r="S122" s="204"/>
      <c r="T122" s="205"/>
      <c r="AT122" s="201" t="s">
        <v>292</v>
      </c>
      <c r="AU122" s="201" t="s">
        <v>84</v>
      </c>
      <c r="AV122" s="12" t="s">
        <v>82</v>
      </c>
      <c r="AW122" s="12" t="s">
        <v>37</v>
      </c>
      <c r="AX122" s="12" t="s">
        <v>74</v>
      </c>
      <c r="AY122" s="201" t="s">
        <v>285</v>
      </c>
    </row>
    <row r="123" spans="2:65" s="12" customFormat="1">
      <c r="B123" s="198"/>
      <c r="D123" s="190" t="s">
        <v>292</v>
      </c>
      <c r="E123" s="199" t="s">
        <v>5</v>
      </c>
      <c r="F123" s="200" t="s">
        <v>5371</v>
      </c>
      <c r="H123" s="201" t="s">
        <v>5</v>
      </c>
      <c r="I123" s="202"/>
      <c r="K123" s="419"/>
      <c r="L123" s="198"/>
      <c r="M123" s="203"/>
      <c r="N123" s="204"/>
      <c r="O123" s="204"/>
      <c r="P123" s="204"/>
      <c r="Q123" s="204"/>
      <c r="R123" s="204"/>
      <c r="S123" s="204"/>
      <c r="T123" s="205"/>
      <c r="AT123" s="201" t="s">
        <v>292</v>
      </c>
      <c r="AU123" s="201" t="s">
        <v>84</v>
      </c>
      <c r="AV123" s="12" t="s">
        <v>82</v>
      </c>
      <c r="AW123" s="12" t="s">
        <v>37</v>
      </c>
      <c r="AX123" s="12" t="s">
        <v>74</v>
      </c>
      <c r="AY123" s="201" t="s">
        <v>285</v>
      </c>
    </row>
    <row r="124" spans="2:65" s="12" customFormat="1">
      <c r="B124" s="198"/>
      <c r="D124" s="190" t="s">
        <v>292</v>
      </c>
      <c r="E124" s="199" t="s">
        <v>5</v>
      </c>
      <c r="F124" s="200" t="s">
        <v>5372</v>
      </c>
      <c r="H124" s="201" t="s">
        <v>5</v>
      </c>
      <c r="I124" s="202"/>
      <c r="K124" s="419"/>
      <c r="L124" s="198"/>
      <c r="M124" s="203"/>
      <c r="N124" s="204"/>
      <c r="O124" s="204"/>
      <c r="P124" s="204"/>
      <c r="Q124" s="204"/>
      <c r="R124" s="204"/>
      <c r="S124" s="204"/>
      <c r="T124" s="205"/>
      <c r="AT124" s="201" t="s">
        <v>292</v>
      </c>
      <c r="AU124" s="201" t="s">
        <v>84</v>
      </c>
      <c r="AV124" s="12" t="s">
        <v>82</v>
      </c>
      <c r="AW124" s="12" t="s">
        <v>37</v>
      </c>
      <c r="AX124" s="12" t="s">
        <v>74</v>
      </c>
      <c r="AY124" s="201" t="s">
        <v>285</v>
      </c>
    </row>
    <row r="125" spans="2:65" s="12" customFormat="1">
      <c r="B125" s="198"/>
      <c r="D125" s="190" t="s">
        <v>292</v>
      </c>
      <c r="E125" s="199" t="s">
        <v>5</v>
      </c>
      <c r="F125" s="200" t="s">
        <v>5373</v>
      </c>
      <c r="H125" s="201" t="s">
        <v>5</v>
      </c>
      <c r="I125" s="202"/>
      <c r="K125" s="419"/>
      <c r="L125" s="198"/>
      <c r="M125" s="203"/>
      <c r="N125" s="204"/>
      <c r="O125" s="204"/>
      <c r="P125" s="204"/>
      <c r="Q125" s="204"/>
      <c r="R125" s="204"/>
      <c r="S125" s="204"/>
      <c r="T125" s="205"/>
      <c r="AT125" s="201" t="s">
        <v>292</v>
      </c>
      <c r="AU125" s="201" t="s">
        <v>84</v>
      </c>
      <c r="AV125" s="12" t="s">
        <v>82</v>
      </c>
      <c r="AW125" s="12" t="s">
        <v>37</v>
      </c>
      <c r="AX125" s="12" t="s">
        <v>74</v>
      </c>
      <c r="AY125" s="201" t="s">
        <v>285</v>
      </c>
    </row>
    <row r="126" spans="2:65" s="11" customFormat="1">
      <c r="B126" s="189"/>
      <c r="D126" s="215" t="s">
        <v>292</v>
      </c>
      <c r="E126" s="216" t="s">
        <v>5</v>
      </c>
      <c r="F126" s="217" t="s">
        <v>5374</v>
      </c>
      <c r="H126" s="218">
        <v>1</v>
      </c>
      <c r="I126" s="194"/>
      <c r="K126" s="420"/>
      <c r="L126" s="189"/>
      <c r="M126" s="195"/>
      <c r="N126" s="196"/>
      <c r="O126" s="196"/>
      <c r="P126" s="196"/>
      <c r="Q126" s="196"/>
      <c r="R126" s="196"/>
      <c r="S126" s="196"/>
      <c r="T126" s="197"/>
      <c r="AT126" s="191" t="s">
        <v>292</v>
      </c>
      <c r="AU126" s="191" t="s">
        <v>84</v>
      </c>
      <c r="AV126" s="11" t="s">
        <v>84</v>
      </c>
      <c r="AW126" s="11" t="s">
        <v>37</v>
      </c>
      <c r="AX126" s="11" t="s">
        <v>82</v>
      </c>
      <c r="AY126" s="191" t="s">
        <v>285</v>
      </c>
    </row>
    <row r="127" spans="2:65" s="1" customFormat="1" ht="24">
      <c r="B127" s="176"/>
      <c r="C127" s="177" t="s">
        <v>334</v>
      </c>
      <c r="D127" s="177" t="s">
        <v>287</v>
      </c>
      <c r="E127" s="178" t="s">
        <v>5375</v>
      </c>
      <c r="F127" s="179" t="s">
        <v>5376</v>
      </c>
      <c r="G127" s="180" t="s">
        <v>400</v>
      </c>
      <c r="H127" s="181">
        <v>1</v>
      </c>
      <c r="I127" s="182"/>
      <c r="J127" s="183">
        <f>ROUND(I127*H127,2)</f>
        <v>0</v>
      </c>
      <c r="K127" s="415" t="s">
        <v>5585</v>
      </c>
      <c r="L127" s="42"/>
      <c r="M127" s="184" t="s">
        <v>5</v>
      </c>
      <c r="N127" s="185" t="s">
        <v>45</v>
      </c>
      <c r="O127" s="43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AR127" s="25" t="s">
        <v>4583</v>
      </c>
      <c r="AT127" s="25" t="s">
        <v>287</v>
      </c>
      <c r="AU127" s="25" t="s">
        <v>84</v>
      </c>
      <c r="AY127" s="25" t="s">
        <v>285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5" t="s">
        <v>82</v>
      </c>
      <c r="BK127" s="188">
        <f>ROUND(I127*H127,2)</f>
        <v>0</v>
      </c>
      <c r="BL127" s="25" t="s">
        <v>4583</v>
      </c>
      <c r="BM127" s="25" t="s">
        <v>5377</v>
      </c>
    </row>
    <row r="128" spans="2:65" s="1" customFormat="1" ht="24">
      <c r="B128" s="176"/>
      <c r="C128" s="177" t="s">
        <v>338</v>
      </c>
      <c r="D128" s="177" t="s">
        <v>287</v>
      </c>
      <c r="E128" s="178" t="s">
        <v>5378</v>
      </c>
      <c r="F128" s="179" t="s">
        <v>5379</v>
      </c>
      <c r="G128" s="180" t="s">
        <v>5332</v>
      </c>
      <c r="H128" s="181">
        <v>1</v>
      </c>
      <c r="I128" s="182"/>
      <c r="J128" s="183">
        <f>ROUND(I128*H128,2)</f>
        <v>0</v>
      </c>
      <c r="K128" s="415" t="s">
        <v>5585</v>
      </c>
      <c r="L128" s="42"/>
      <c r="M128" s="184" t="s">
        <v>5</v>
      </c>
      <c r="N128" s="185" t="s">
        <v>45</v>
      </c>
      <c r="O128" s="43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AR128" s="25" t="s">
        <v>4583</v>
      </c>
      <c r="AT128" s="25" t="s">
        <v>287</v>
      </c>
      <c r="AU128" s="25" t="s">
        <v>84</v>
      </c>
      <c r="AY128" s="25" t="s">
        <v>285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5" t="s">
        <v>82</v>
      </c>
      <c r="BK128" s="188">
        <f>ROUND(I128*H128,2)</f>
        <v>0</v>
      </c>
      <c r="BL128" s="25" t="s">
        <v>4583</v>
      </c>
      <c r="BM128" s="25" t="s">
        <v>5380</v>
      </c>
    </row>
    <row r="129" spans="2:65" s="12" customFormat="1">
      <c r="B129" s="198"/>
      <c r="D129" s="190" t="s">
        <v>292</v>
      </c>
      <c r="E129" s="199" t="s">
        <v>5</v>
      </c>
      <c r="F129" s="200" t="s">
        <v>5357</v>
      </c>
      <c r="H129" s="201" t="s">
        <v>5</v>
      </c>
      <c r="I129" s="202"/>
      <c r="K129" s="419"/>
      <c r="L129" s="198"/>
      <c r="M129" s="203"/>
      <c r="N129" s="204"/>
      <c r="O129" s="204"/>
      <c r="P129" s="204"/>
      <c r="Q129" s="204"/>
      <c r="R129" s="204"/>
      <c r="S129" s="204"/>
      <c r="T129" s="205"/>
      <c r="AT129" s="201" t="s">
        <v>292</v>
      </c>
      <c r="AU129" s="201" t="s">
        <v>84</v>
      </c>
      <c r="AV129" s="12" t="s">
        <v>82</v>
      </c>
      <c r="AW129" s="12" t="s">
        <v>37</v>
      </c>
      <c r="AX129" s="12" t="s">
        <v>74</v>
      </c>
      <c r="AY129" s="201" t="s">
        <v>285</v>
      </c>
    </row>
    <row r="130" spans="2:65" s="12" customFormat="1">
      <c r="B130" s="198"/>
      <c r="D130" s="190" t="s">
        <v>292</v>
      </c>
      <c r="E130" s="199" t="s">
        <v>5</v>
      </c>
      <c r="F130" s="200" t="s">
        <v>5381</v>
      </c>
      <c r="H130" s="201" t="s">
        <v>5</v>
      </c>
      <c r="I130" s="202"/>
      <c r="K130" s="419"/>
      <c r="L130" s="198"/>
      <c r="M130" s="203"/>
      <c r="N130" s="204"/>
      <c r="O130" s="204"/>
      <c r="P130" s="204"/>
      <c r="Q130" s="204"/>
      <c r="R130" s="204"/>
      <c r="S130" s="204"/>
      <c r="T130" s="205"/>
      <c r="AT130" s="201" t="s">
        <v>292</v>
      </c>
      <c r="AU130" s="201" t="s">
        <v>84</v>
      </c>
      <c r="AV130" s="12" t="s">
        <v>82</v>
      </c>
      <c r="AW130" s="12" t="s">
        <v>37</v>
      </c>
      <c r="AX130" s="12" t="s">
        <v>74</v>
      </c>
      <c r="AY130" s="201" t="s">
        <v>285</v>
      </c>
    </row>
    <row r="131" spans="2:65" s="12" customFormat="1">
      <c r="B131" s="198"/>
      <c r="D131" s="190" t="s">
        <v>292</v>
      </c>
      <c r="E131" s="199" t="s">
        <v>5</v>
      </c>
      <c r="F131" s="200" t="s">
        <v>5382</v>
      </c>
      <c r="H131" s="201" t="s">
        <v>5</v>
      </c>
      <c r="I131" s="202"/>
      <c r="K131" s="419"/>
      <c r="L131" s="198"/>
      <c r="M131" s="203"/>
      <c r="N131" s="204"/>
      <c r="O131" s="204"/>
      <c r="P131" s="204"/>
      <c r="Q131" s="204"/>
      <c r="R131" s="204"/>
      <c r="S131" s="204"/>
      <c r="T131" s="205"/>
      <c r="AT131" s="201" t="s">
        <v>292</v>
      </c>
      <c r="AU131" s="201" t="s">
        <v>84</v>
      </c>
      <c r="AV131" s="12" t="s">
        <v>82</v>
      </c>
      <c r="AW131" s="12" t="s">
        <v>37</v>
      </c>
      <c r="AX131" s="12" t="s">
        <v>74</v>
      </c>
      <c r="AY131" s="201" t="s">
        <v>285</v>
      </c>
    </row>
    <row r="132" spans="2:65" s="12" customFormat="1">
      <c r="B132" s="198"/>
      <c r="D132" s="190" t="s">
        <v>292</v>
      </c>
      <c r="E132" s="199" t="s">
        <v>5</v>
      </c>
      <c r="F132" s="200" t="s">
        <v>5383</v>
      </c>
      <c r="H132" s="201" t="s">
        <v>5</v>
      </c>
      <c r="I132" s="202"/>
      <c r="K132" s="419"/>
      <c r="L132" s="198"/>
      <c r="M132" s="203"/>
      <c r="N132" s="204"/>
      <c r="O132" s="204"/>
      <c r="P132" s="204"/>
      <c r="Q132" s="204"/>
      <c r="R132" s="204"/>
      <c r="S132" s="204"/>
      <c r="T132" s="205"/>
      <c r="AT132" s="201" t="s">
        <v>292</v>
      </c>
      <c r="AU132" s="201" t="s">
        <v>84</v>
      </c>
      <c r="AV132" s="12" t="s">
        <v>82</v>
      </c>
      <c r="AW132" s="12" t="s">
        <v>37</v>
      </c>
      <c r="AX132" s="12" t="s">
        <v>74</v>
      </c>
      <c r="AY132" s="201" t="s">
        <v>285</v>
      </c>
    </row>
    <row r="133" spans="2:65" s="12" customFormat="1">
      <c r="B133" s="198"/>
      <c r="D133" s="190" t="s">
        <v>292</v>
      </c>
      <c r="E133" s="199" t="s">
        <v>5</v>
      </c>
      <c r="F133" s="200" t="s">
        <v>5384</v>
      </c>
      <c r="H133" s="201" t="s">
        <v>5</v>
      </c>
      <c r="I133" s="202"/>
      <c r="K133" s="419"/>
      <c r="L133" s="198"/>
      <c r="M133" s="203"/>
      <c r="N133" s="204"/>
      <c r="O133" s="204"/>
      <c r="P133" s="204"/>
      <c r="Q133" s="204"/>
      <c r="R133" s="204"/>
      <c r="S133" s="204"/>
      <c r="T133" s="205"/>
      <c r="AT133" s="201" t="s">
        <v>292</v>
      </c>
      <c r="AU133" s="201" t="s">
        <v>84</v>
      </c>
      <c r="AV133" s="12" t="s">
        <v>82</v>
      </c>
      <c r="AW133" s="12" t="s">
        <v>37</v>
      </c>
      <c r="AX133" s="12" t="s">
        <v>74</v>
      </c>
      <c r="AY133" s="201" t="s">
        <v>285</v>
      </c>
    </row>
    <row r="134" spans="2:65" s="12" customFormat="1">
      <c r="B134" s="198"/>
      <c r="D134" s="190" t="s">
        <v>292</v>
      </c>
      <c r="E134" s="199" t="s">
        <v>5</v>
      </c>
      <c r="F134" s="200" t="s">
        <v>5385</v>
      </c>
      <c r="H134" s="201" t="s">
        <v>5</v>
      </c>
      <c r="I134" s="202"/>
      <c r="K134" s="419"/>
      <c r="L134" s="198"/>
      <c r="M134" s="203"/>
      <c r="N134" s="204"/>
      <c r="O134" s="204"/>
      <c r="P134" s="204"/>
      <c r="Q134" s="204"/>
      <c r="R134" s="204"/>
      <c r="S134" s="204"/>
      <c r="T134" s="205"/>
      <c r="AT134" s="201" t="s">
        <v>292</v>
      </c>
      <c r="AU134" s="201" t="s">
        <v>84</v>
      </c>
      <c r="AV134" s="12" t="s">
        <v>82</v>
      </c>
      <c r="AW134" s="12" t="s">
        <v>37</v>
      </c>
      <c r="AX134" s="12" t="s">
        <v>74</v>
      </c>
      <c r="AY134" s="201" t="s">
        <v>285</v>
      </c>
    </row>
    <row r="135" spans="2:65" s="12" customFormat="1">
      <c r="B135" s="198"/>
      <c r="D135" s="190" t="s">
        <v>292</v>
      </c>
      <c r="E135" s="199" t="s">
        <v>5</v>
      </c>
      <c r="F135" s="200" t="s">
        <v>5386</v>
      </c>
      <c r="H135" s="201" t="s">
        <v>5</v>
      </c>
      <c r="I135" s="202"/>
      <c r="K135" s="419"/>
      <c r="L135" s="198"/>
      <c r="M135" s="203"/>
      <c r="N135" s="204"/>
      <c r="O135" s="204"/>
      <c r="P135" s="204"/>
      <c r="Q135" s="204"/>
      <c r="R135" s="204"/>
      <c r="S135" s="204"/>
      <c r="T135" s="205"/>
      <c r="AT135" s="201" t="s">
        <v>292</v>
      </c>
      <c r="AU135" s="201" t="s">
        <v>84</v>
      </c>
      <c r="AV135" s="12" t="s">
        <v>82</v>
      </c>
      <c r="AW135" s="12" t="s">
        <v>37</v>
      </c>
      <c r="AX135" s="12" t="s">
        <v>74</v>
      </c>
      <c r="AY135" s="201" t="s">
        <v>285</v>
      </c>
    </row>
    <row r="136" spans="2:65" s="12" customFormat="1">
      <c r="B136" s="198"/>
      <c r="D136" s="190" t="s">
        <v>292</v>
      </c>
      <c r="E136" s="199" t="s">
        <v>5</v>
      </c>
      <c r="F136" s="200" t="s">
        <v>5387</v>
      </c>
      <c r="H136" s="201" t="s">
        <v>5</v>
      </c>
      <c r="I136" s="202"/>
      <c r="K136" s="419"/>
      <c r="L136" s="198"/>
      <c r="M136" s="203"/>
      <c r="N136" s="204"/>
      <c r="O136" s="204"/>
      <c r="P136" s="204"/>
      <c r="Q136" s="204"/>
      <c r="R136" s="204"/>
      <c r="S136" s="204"/>
      <c r="T136" s="205"/>
      <c r="AT136" s="201" t="s">
        <v>292</v>
      </c>
      <c r="AU136" s="201" t="s">
        <v>84</v>
      </c>
      <c r="AV136" s="12" t="s">
        <v>82</v>
      </c>
      <c r="AW136" s="12" t="s">
        <v>37</v>
      </c>
      <c r="AX136" s="12" t="s">
        <v>74</v>
      </c>
      <c r="AY136" s="201" t="s">
        <v>285</v>
      </c>
    </row>
    <row r="137" spans="2:65" s="12" customFormat="1">
      <c r="B137" s="198"/>
      <c r="D137" s="190" t="s">
        <v>292</v>
      </c>
      <c r="E137" s="199" t="s">
        <v>5</v>
      </c>
      <c r="F137" s="200" t="s">
        <v>5388</v>
      </c>
      <c r="H137" s="201" t="s">
        <v>5</v>
      </c>
      <c r="I137" s="202"/>
      <c r="K137" s="419"/>
      <c r="L137" s="198"/>
      <c r="M137" s="203"/>
      <c r="N137" s="204"/>
      <c r="O137" s="204"/>
      <c r="P137" s="204"/>
      <c r="Q137" s="204"/>
      <c r="R137" s="204"/>
      <c r="S137" s="204"/>
      <c r="T137" s="205"/>
      <c r="AT137" s="201" t="s">
        <v>292</v>
      </c>
      <c r="AU137" s="201" t="s">
        <v>84</v>
      </c>
      <c r="AV137" s="12" t="s">
        <v>82</v>
      </c>
      <c r="AW137" s="12" t="s">
        <v>37</v>
      </c>
      <c r="AX137" s="12" t="s">
        <v>74</v>
      </c>
      <c r="AY137" s="201" t="s">
        <v>285</v>
      </c>
    </row>
    <row r="138" spans="2:65" s="12" customFormat="1">
      <c r="B138" s="198"/>
      <c r="D138" s="190" t="s">
        <v>292</v>
      </c>
      <c r="E138" s="199" t="s">
        <v>5</v>
      </c>
      <c r="F138" s="200" t="s">
        <v>5389</v>
      </c>
      <c r="H138" s="201" t="s">
        <v>5</v>
      </c>
      <c r="I138" s="202"/>
      <c r="K138" s="419"/>
      <c r="L138" s="198"/>
      <c r="M138" s="203"/>
      <c r="N138" s="204"/>
      <c r="O138" s="204"/>
      <c r="P138" s="204"/>
      <c r="Q138" s="204"/>
      <c r="R138" s="204"/>
      <c r="S138" s="204"/>
      <c r="T138" s="205"/>
      <c r="AT138" s="201" t="s">
        <v>292</v>
      </c>
      <c r="AU138" s="201" t="s">
        <v>84</v>
      </c>
      <c r="AV138" s="12" t="s">
        <v>82</v>
      </c>
      <c r="AW138" s="12" t="s">
        <v>37</v>
      </c>
      <c r="AX138" s="12" t="s">
        <v>74</v>
      </c>
      <c r="AY138" s="201" t="s">
        <v>285</v>
      </c>
    </row>
    <row r="139" spans="2:65" s="12" customFormat="1">
      <c r="B139" s="198"/>
      <c r="D139" s="190" t="s">
        <v>292</v>
      </c>
      <c r="E139" s="199" t="s">
        <v>5</v>
      </c>
      <c r="F139" s="200" t="s">
        <v>5390</v>
      </c>
      <c r="H139" s="201" t="s">
        <v>5</v>
      </c>
      <c r="I139" s="202"/>
      <c r="K139" s="419"/>
      <c r="L139" s="198"/>
      <c r="M139" s="203"/>
      <c r="N139" s="204"/>
      <c r="O139" s="204"/>
      <c r="P139" s="204"/>
      <c r="Q139" s="204"/>
      <c r="R139" s="204"/>
      <c r="S139" s="204"/>
      <c r="T139" s="205"/>
      <c r="AT139" s="201" t="s">
        <v>292</v>
      </c>
      <c r="AU139" s="201" t="s">
        <v>84</v>
      </c>
      <c r="AV139" s="12" t="s">
        <v>82</v>
      </c>
      <c r="AW139" s="12" t="s">
        <v>37</v>
      </c>
      <c r="AX139" s="12" t="s">
        <v>74</v>
      </c>
      <c r="AY139" s="201" t="s">
        <v>285</v>
      </c>
    </row>
    <row r="140" spans="2:65" s="11" customFormat="1">
      <c r="B140" s="189"/>
      <c r="D140" s="190" t="s">
        <v>292</v>
      </c>
      <c r="E140" s="191" t="s">
        <v>5</v>
      </c>
      <c r="F140" s="192" t="s">
        <v>5351</v>
      </c>
      <c r="H140" s="193">
        <v>1</v>
      </c>
      <c r="I140" s="194"/>
      <c r="K140" s="420"/>
      <c r="L140" s="189"/>
      <c r="M140" s="195"/>
      <c r="N140" s="196"/>
      <c r="O140" s="196"/>
      <c r="P140" s="196"/>
      <c r="Q140" s="196"/>
      <c r="R140" s="196"/>
      <c r="S140" s="196"/>
      <c r="T140" s="197"/>
      <c r="AT140" s="191" t="s">
        <v>292</v>
      </c>
      <c r="AU140" s="191" t="s">
        <v>84</v>
      </c>
      <c r="AV140" s="11" t="s">
        <v>84</v>
      </c>
      <c r="AW140" s="11" t="s">
        <v>37</v>
      </c>
      <c r="AX140" s="11" t="s">
        <v>82</v>
      </c>
      <c r="AY140" s="191" t="s">
        <v>285</v>
      </c>
    </row>
    <row r="141" spans="2:65" s="10" customFormat="1" ht="14.4">
      <c r="B141" s="162"/>
      <c r="D141" s="173" t="s">
        <v>73</v>
      </c>
      <c r="E141" s="174" t="s">
        <v>5391</v>
      </c>
      <c r="F141" s="174" t="s">
        <v>5392</v>
      </c>
      <c r="I141" s="165"/>
      <c r="J141" s="175">
        <f>BK141</f>
        <v>0</v>
      </c>
      <c r="K141" s="421"/>
      <c r="L141" s="162"/>
      <c r="M141" s="167"/>
      <c r="N141" s="168"/>
      <c r="O141" s="168"/>
      <c r="P141" s="169">
        <f>SUM(P142:P150)</f>
        <v>0</v>
      </c>
      <c r="Q141" s="168"/>
      <c r="R141" s="169">
        <f>SUM(R142:R150)</f>
        <v>0</v>
      </c>
      <c r="S141" s="168"/>
      <c r="T141" s="170">
        <f>SUM(T142:T150)</f>
        <v>0</v>
      </c>
      <c r="AR141" s="163" t="s">
        <v>330</v>
      </c>
      <c r="AT141" s="171" t="s">
        <v>73</v>
      </c>
      <c r="AU141" s="171" t="s">
        <v>82</v>
      </c>
      <c r="AY141" s="163" t="s">
        <v>285</v>
      </c>
      <c r="BK141" s="172">
        <f>SUM(BK142:BK150)</f>
        <v>0</v>
      </c>
    </row>
    <row r="142" spans="2:65" s="1" customFormat="1" ht="24">
      <c r="B142" s="176"/>
      <c r="C142" s="177" t="s">
        <v>314</v>
      </c>
      <c r="D142" s="177" t="s">
        <v>287</v>
      </c>
      <c r="E142" s="178" t="s">
        <v>5393</v>
      </c>
      <c r="F142" s="179" t="s">
        <v>5394</v>
      </c>
      <c r="G142" s="180" t="s">
        <v>400</v>
      </c>
      <c r="H142" s="181">
        <v>1</v>
      </c>
      <c r="I142" s="182"/>
      <c r="J142" s="183">
        <f>ROUND(I142*H142,2)</f>
        <v>0</v>
      </c>
      <c r="K142" s="415" t="s">
        <v>5585</v>
      </c>
      <c r="L142" s="42"/>
      <c r="M142" s="184" t="s">
        <v>5</v>
      </c>
      <c r="N142" s="185" t="s">
        <v>45</v>
      </c>
      <c r="O142" s="43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AR142" s="25" t="s">
        <v>4583</v>
      </c>
      <c r="AT142" s="25" t="s">
        <v>287</v>
      </c>
      <c r="AU142" s="25" t="s">
        <v>84</v>
      </c>
      <c r="AY142" s="25" t="s">
        <v>285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5" t="s">
        <v>82</v>
      </c>
      <c r="BK142" s="188">
        <f>ROUND(I142*H142,2)</f>
        <v>0</v>
      </c>
      <c r="BL142" s="25" t="s">
        <v>4583</v>
      </c>
      <c r="BM142" s="25" t="s">
        <v>5395</v>
      </c>
    </row>
    <row r="143" spans="2:65" s="12" customFormat="1">
      <c r="B143" s="198"/>
      <c r="D143" s="190" t="s">
        <v>292</v>
      </c>
      <c r="E143" s="199" t="s">
        <v>5</v>
      </c>
      <c r="F143" s="200" t="s">
        <v>5326</v>
      </c>
      <c r="H143" s="201" t="s">
        <v>5</v>
      </c>
      <c r="I143" s="202"/>
      <c r="K143" s="419"/>
      <c r="L143" s="198"/>
      <c r="M143" s="203"/>
      <c r="N143" s="204"/>
      <c r="O143" s="204"/>
      <c r="P143" s="204"/>
      <c r="Q143" s="204"/>
      <c r="R143" s="204"/>
      <c r="S143" s="204"/>
      <c r="T143" s="205"/>
      <c r="AT143" s="201" t="s">
        <v>292</v>
      </c>
      <c r="AU143" s="201" t="s">
        <v>84</v>
      </c>
      <c r="AV143" s="12" t="s">
        <v>82</v>
      </c>
      <c r="AW143" s="12" t="s">
        <v>37</v>
      </c>
      <c r="AX143" s="12" t="s">
        <v>74</v>
      </c>
      <c r="AY143" s="201" t="s">
        <v>285</v>
      </c>
    </row>
    <row r="144" spans="2:65" s="12" customFormat="1">
      <c r="B144" s="198"/>
      <c r="D144" s="190" t="s">
        <v>292</v>
      </c>
      <c r="E144" s="199" t="s">
        <v>5</v>
      </c>
      <c r="F144" s="200" t="s">
        <v>5396</v>
      </c>
      <c r="H144" s="201" t="s">
        <v>5</v>
      </c>
      <c r="I144" s="202"/>
      <c r="K144" s="419"/>
      <c r="L144" s="198"/>
      <c r="M144" s="203"/>
      <c r="N144" s="204"/>
      <c r="O144" s="204"/>
      <c r="P144" s="204"/>
      <c r="Q144" s="204"/>
      <c r="R144" s="204"/>
      <c r="S144" s="204"/>
      <c r="T144" s="205"/>
      <c r="AT144" s="201" t="s">
        <v>292</v>
      </c>
      <c r="AU144" s="201" t="s">
        <v>84</v>
      </c>
      <c r="AV144" s="12" t="s">
        <v>82</v>
      </c>
      <c r="AW144" s="12" t="s">
        <v>37</v>
      </c>
      <c r="AX144" s="12" t="s">
        <v>74</v>
      </c>
      <c r="AY144" s="201" t="s">
        <v>285</v>
      </c>
    </row>
    <row r="145" spans="2:51" s="12" customFormat="1">
      <c r="B145" s="198"/>
      <c r="D145" s="190" t="s">
        <v>292</v>
      </c>
      <c r="E145" s="199" t="s">
        <v>5</v>
      </c>
      <c r="F145" s="200" t="s">
        <v>5397</v>
      </c>
      <c r="H145" s="201" t="s">
        <v>5</v>
      </c>
      <c r="I145" s="202"/>
      <c r="K145" s="419"/>
      <c r="L145" s="198"/>
      <c r="M145" s="203"/>
      <c r="N145" s="204"/>
      <c r="O145" s="204"/>
      <c r="P145" s="204"/>
      <c r="Q145" s="204"/>
      <c r="R145" s="204"/>
      <c r="S145" s="204"/>
      <c r="T145" s="205"/>
      <c r="AT145" s="201" t="s">
        <v>292</v>
      </c>
      <c r="AU145" s="201" t="s">
        <v>84</v>
      </c>
      <c r="AV145" s="12" t="s">
        <v>82</v>
      </c>
      <c r="AW145" s="12" t="s">
        <v>37</v>
      </c>
      <c r="AX145" s="12" t="s">
        <v>74</v>
      </c>
      <c r="AY145" s="201" t="s">
        <v>285</v>
      </c>
    </row>
    <row r="146" spans="2:51" s="12" customFormat="1">
      <c r="B146" s="198"/>
      <c r="D146" s="190" t="s">
        <v>292</v>
      </c>
      <c r="E146" s="199" t="s">
        <v>5</v>
      </c>
      <c r="F146" s="200" t="s">
        <v>5398</v>
      </c>
      <c r="H146" s="201" t="s">
        <v>5</v>
      </c>
      <c r="I146" s="202"/>
      <c r="K146" s="419"/>
      <c r="L146" s="198"/>
      <c r="M146" s="203"/>
      <c r="N146" s="204"/>
      <c r="O146" s="204"/>
      <c r="P146" s="204"/>
      <c r="Q146" s="204"/>
      <c r="R146" s="204"/>
      <c r="S146" s="204"/>
      <c r="T146" s="205"/>
      <c r="AT146" s="201" t="s">
        <v>292</v>
      </c>
      <c r="AU146" s="201" t="s">
        <v>84</v>
      </c>
      <c r="AV146" s="12" t="s">
        <v>82</v>
      </c>
      <c r="AW146" s="12" t="s">
        <v>37</v>
      </c>
      <c r="AX146" s="12" t="s">
        <v>74</v>
      </c>
      <c r="AY146" s="201" t="s">
        <v>285</v>
      </c>
    </row>
    <row r="147" spans="2:51" s="12" customFormat="1">
      <c r="B147" s="198"/>
      <c r="D147" s="190" t="s">
        <v>292</v>
      </c>
      <c r="E147" s="199" t="s">
        <v>5</v>
      </c>
      <c r="F147" s="200" t="s">
        <v>5399</v>
      </c>
      <c r="H147" s="201" t="s">
        <v>5</v>
      </c>
      <c r="I147" s="202"/>
      <c r="K147" s="419"/>
      <c r="L147" s="198"/>
      <c r="M147" s="203"/>
      <c r="N147" s="204"/>
      <c r="O147" s="204"/>
      <c r="P147" s="204"/>
      <c r="Q147" s="204"/>
      <c r="R147" s="204"/>
      <c r="S147" s="204"/>
      <c r="T147" s="205"/>
      <c r="AT147" s="201" t="s">
        <v>292</v>
      </c>
      <c r="AU147" s="201" t="s">
        <v>84</v>
      </c>
      <c r="AV147" s="12" t="s">
        <v>82</v>
      </c>
      <c r="AW147" s="12" t="s">
        <v>37</v>
      </c>
      <c r="AX147" s="12" t="s">
        <v>74</v>
      </c>
      <c r="AY147" s="201" t="s">
        <v>285</v>
      </c>
    </row>
    <row r="148" spans="2:51" s="12" customFormat="1">
      <c r="B148" s="198"/>
      <c r="D148" s="190" t="s">
        <v>292</v>
      </c>
      <c r="E148" s="199" t="s">
        <v>5</v>
      </c>
      <c r="F148" s="200" t="s">
        <v>5400</v>
      </c>
      <c r="H148" s="201" t="s">
        <v>5</v>
      </c>
      <c r="I148" s="202"/>
      <c r="K148" s="419"/>
      <c r="L148" s="198"/>
      <c r="M148" s="203"/>
      <c r="N148" s="204"/>
      <c r="O148" s="204"/>
      <c r="P148" s="204"/>
      <c r="Q148" s="204"/>
      <c r="R148" s="204"/>
      <c r="S148" s="204"/>
      <c r="T148" s="205"/>
      <c r="AT148" s="201" t="s">
        <v>292</v>
      </c>
      <c r="AU148" s="201" t="s">
        <v>84</v>
      </c>
      <c r="AV148" s="12" t="s">
        <v>82</v>
      </c>
      <c r="AW148" s="12" t="s">
        <v>37</v>
      </c>
      <c r="AX148" s="12" t="s">
        <v>74</v>
      </c>
      <c r="AY148" s="201" t="s">
        <v>285</v>
      </c>
    </row>
    <row r="149" spans="2:51" s="12" customFormat="1">
      <c r="B149" s="198"/>
      <c r="D149" s="190" t="s">
        <v>292</v>
      </c>
      <c r="E149" s="199" t="s">
        <v>5</v>
      </c>
      <c r="F149" s="200" t="s">
        <v>5401</v>
      </c>
      <c r="H149" s="201" t="s">
        <v>5</v>
      </c>
      <c r="I149" s="202"/>
      <c r="K149" s="419"/>
      <c r="L149" s="198"/>
      <c r="M149" s="203"/>
      <c r="N149" s="204"/>
      <c r="O149" s="204"/>
      <c r="P149" s="204"/>
      <c r="Q149" s="204"/>
      <c r="R149" s="204"/>
      <c r="S149" s="204"/>
      <c r="T149" s="205"/>
      <c r="AT149" s="201" t="s">
        <v>292</v>
      </c>
      <c r="AU149" s="201" t="s">
        <v>84</v>
      </c>
      <c r="AV149" s="12" t="s">
        <v>82</v>
      </c>
      <c r="AW149" s="12" t="s">
        <v>37</v>
      </c>
      <c r="AX149" s="12" t="s">
        <v>74</v>
      </c>
      <c r="AY149" s="201" t="s">
        <v>285</v>
      </c>
    </row>
    <row r="150" spans="2:51" s="11" customFormat="1">
      <c r="B150" s="189"/>
      <c r="D150" s="190" t="s">
        <v>292</v>
      </c>
      <c r="E150" s="191" t="s">
        <v>5</v>
      </c>
      <c r="F150" s="192" t="s">
        <v>4592</v>
      </c>
      <c r="H150" s="193">
        <v>1</v>
      </c>
      <c r="I150" s="194"/>
      <c r="K150" s="420"/>
      <c r="L150" s="189"/>
      <c r="M150" s="263"/>
      <c r="N150" s="264"/>
      <c r="O150" s="264"/>
      <c r="P150" s="264"/>
      <c r="Q150" s="264"/>
      <c r="R150" s="264"/>
      <c r="S150" s="264"/>
      <c r="T150" s="265"/>
      <c r="AT150" s="191" t="s">
        <v>292</v>
      </c>
      <c r="AU150" s="191" t="s">
        <v>84</v>
      </c>
      <c r="AV150" s="11" t="s">
        <v>84</v>
      </c>
      <c r="AW150" s="11" t="s">
        <v>37</v>
      </c>
      <c r="AX150" s="11" t="s">
        <v>82</v>
      </c>
      <c r="AY150" s="191" t="s">
        <v>285</v>
      </c>
    </row>
    <row r="151" spans="2:51" s="1" customFormat="1">
      <c r="B151" s="57"/>
      <c r="C151" s="58"/>
      <c r="D151" s="58"/>
      <c r="E151" s="58"/>
      <c r="F151" s="58"/>
      <c r="G151" s="58"/>
      <c r="H151" s="58"/>
      <c r="I151" s="129"/>
      <c r="J151" s="58"/>
      <c r="K151" s="58"/>
      <c r="L151" s="42"/>
    </row>
  </sheetData>
  <autoFilter ref="C80:K15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66" customWidth="1"/>
    <col min="2" max="2" width="1.7109375" style="266" customWidth="1"/>
    <col min="3" max="4" width="5" style="266" customWidth="1"/>
    <col min="5" max="5" width="11.7109375" style="266" customWidth="1"/>
    <col min="6" max="6" width="9.140625" style="266" customWidth="1"/>
    <col min="7" max="7" width="5" style="266" customWidth="1"/>
    <col min="8" max="8" width="77.85546875" style="266" customWidth="1"/>
    <col min="9" max="10" width="20" style="266" customWidth="1"/>
    <col min="11" max="11" width="1.7109375" style="266" customWidth="1"/>
  </cols>
  <sheetData>
    <row r="1" spans="2:11" ht="37.5" customHeight="1"/>
    <row r="2" spans="2:1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pans="2:11" s="16" customFormat="1" ht="45" customHeight="1">
      <c r="B3" s="270"/>
      <c r="C3" s="390" t="s">
        <v>5402</v>
      </c>
      <c r="D3" s="390"/>
      <c r="E3" s="390"/>
      <c r="F3" s="390"/>
      <c r="G3" s="390"/>
      <c r="H3" s="390"/>
      <c r="I3" s="390"/>
      <c r="J3" s="390"/>
      <c r="K3" s="271"/>
    </row>
    <row r="4" spans="2:11" ht="25.5" customHeight="1">
      <c r="B4" s="272"/>
      <c r="C4" s="391" t="s">
        <v>5403</v>
      </c>
      <c r="D4" s="391"/>
      <c r="E4" s="391"/>
      <c r="F4" s="391"/>
      <c r="G4" s="391"/>
      <c r="H4" s="391"/>
      <c r="I4" s="391"/>
      <c r="J4" s="391"/>
      <c r="K4" s="273"/>
    </row>
    <row r="5" spans="2:11" ht="5.25" customHeight="1">
      <c r="B5" s="272"/>
      <c r="C5" s="274"/>
      <c r="D5" s="274"/>
      <c r="E5" s="274"/>
      <c r="F5" s="274"/>
      <c r="G5" s="274"/>
      <c r="H5" s="274"/>
      <c r="I5" s="274"/>
      <c r="J5" s="274"/>
      <c r="K5" s="273"/>
    </row>
    <row r="6" spans="2:11" ht="15" customHeight="1">
      <c r="B6" s="272"/>
      <c r="C6" s="389" t="s">
        <v>5404</v>
      </c>
      <c r="D6" s="389"/>
      <c r="E6" s="389"/>
      <c r="F6" s="389"/>
      <c r="G6" s="389"/>
      <c r="H6" s="389"/>
      <c r="I6" s="389"/>
      <c r="J6" s="389"/>
      <c r="K6" s="273"/>
    </row>
    <row r="7" spans="2:11" ht="15" customHeight="1">
      <c r="B7" s="276"/>
      <c r="C7" s="389" t="s">
        <v>5405</v>
      </c>
      <c r="D7" s="389"/>
      <c r="E7" s="389"/>
      <c r="F7" s="389"/>
      <c r="G7" s="389"/>
      <c r="H7" s="389"/>
      <c r="I7" s="389"/>
      <c r="J7" s="389"/>
      <c r="K7" s="273"/>
    </row>
    <row r="8" spans="2:1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pans="2:11" ht="15" customHeight="1">
      <c r="B9" s="276"/>
      <c r="C9" s="389" t="s">
        <v>5406</v>
      </c>
      <c r="D9" s="389"/>
      <c r="E9" s="389"/>
      <c r="F9" s="389"/>
      <c r="G9" s="389"/>
      <c r="H9" s="389"/>
      <c r="I9" s="389"/>
      <c r="J9" s="389"/>
      <c r="K9" s="273"/>
    </row>
    <row r="10" spans="2:11" ht="15" customHeight="1">
      <c r="B10" s="276"/>
      <c r="C10" s="275"/>
      <c r="D10" s="389" t="s">
        <v>5407</v>
      </c>
      <c r="E10" s="389"/>
      <c r="F10" s="389"/>
      <c r="G10" s="389"/>
      <c r="H10" s="389"/>
      <c r="I10" s="389"/>
      <c r="J10" s="389"/>
      <c r="K10" s="273"/>
    </row>
    <row r="11" spans="2:11" ht="15" customHeight="1">
      <c r="B11" s="276"/>
      <c r="C11" s="277"/>
      <c r="D11" s="389" t="s">
        <v>5408</v>
      </c>
      <c r="E11" s="389"/>
      <c r="F11" s="389"/>
      <c r="G11" s="389"/>
      <c r="H11" s="389"/>
      <c r="I11" s="389"/>
      <c r="J11" s="389"/>
      <c r="K11" s="273"/>
    </row>
    <row r="12" spans="2:11" ht="12.75" customHeight="1">
      <c r="B12" s="276"/>
      <c r="C12" s="277"/>
      <c r="D12" s="277"/>
      <c r="E12" s="277"/>
      <c r="F12" s="277"/>
      <c r="G12" s="277"/>
      <c r="H12" s="277"/>
      <c r="I12" s="277"/>
      <c r="J12" s="277"/>
      <c r="K12" s="273"/>
    </row>
    <row r="13" spans="2:11" ht="15" customHeight="1">
      <c r="B13" s="276"/>
      <c r="C13" s="277"/>
      <c r="D13" s="389" t="s">
        <v>5409</v>
      </c>
      <c r="E13" s="389"/>
      <c r="F13" s="389"/>
      <c r="G13" s="389"/>
      <c r="H13" s="389"/>
      <c r="I13" s="389"/>
      <c r="J13" s="389"/>
      <c r="K13" s="273"/>
    </row>
    <row r="14" spans="2:11" ht="15" customHeight="1">
      <c r="B14" s="276"/>
      <c r="C14" s="277"/>
      <c r="D14" s="389" t="s">
        <v>5410</v>
      </c>
      <c r="E14" s="389"/>
      <c r="F14" s="389"/>
      <c r="G14" s="389"/>
      <c r="H14" s="389"/>
      <c r="I14" s="389"/>
      <c r="J14" s="389"/>
      <c r="K14" s="273"/>
    </row>
    <row r="15" spans="2:11" ht="15" customHeight="1">
      <c r="B15" s="276"/>
      <c r="C15" s="277"/>
      <c r="D15" s="389" t="s">
        <v>5411</v>
      </c>
      <c r="E15" s="389"/>
      <c r="F15" s="389"/>
      <c r="G15" s="389"/>
      <c r="H15" s="389"/>
      <c r="I15" s="389"/>
      <c r="J15" s="389"/>
      <c r="K15" s="273"/>
    </row>
    <row r="16" spans="2:11" ht="15" customHeight="1">
      <c r="B16" s="276"/>
      <c r="C16" s="277"/>
      <c r="D16" s="277"/>
      <c r="E16" s="278" t="s">
        <v>81</v>
      </c>
      <c r="F16" s="389" t="s">
        <v>5412</v>
      </c>
      <c r="G16" s="389"/>
      <c r="H16" s="389"/>
      <c r="I16" s="389"/>
      <c r="J16" s="389"/>
      <c r="K16" s="273"/>
    </row>
    <row r="17" spans="2:11" ht="15" customHeight="1">
      <c r="B17" s="276"/>
      <c r="C17" s="277"/>
      <c r="D17" s="277"/>
      <c r="E17" s="278" t="s">
        <v>5413</v>
      </c>
      <c r="F17" s="389" t="s">
        <v>5414</v>
      </c>
      <c r="G17" s="389"/>
      <c r="H17" s="389"/>
      <c r="I17" s="389"/>
      <c r="J17" s="389"/>
      <c r="K17" s="273"/>
    </row>
    <row r="18" spans="2:11" ht="15" customHeight="1">
      <c r="B18" s="276"/>
      <c r="C18" s="277"/>
      <c r="D18" s="277"/>
      <c r="E18" s="278" t="s">
        <v>5415</v>
      </c>
      <c r="F18" s="389" t="s">
        <v>5416</v>
      </c>
      <c r="G18" s="389"/>
      <c r="H18" s="389"/>
      <c r="I18" s="389"/>
      <c r="J18" s="389"/>
      <c r="K18" s="273"/>
    </row>
    <row r="19" spans="2:11" ht="15" customHeight="1">
      <c r="B19" s="276"/>
      <c r="C19" s="277"/>
      <c r="D19" s="277"/>
      <c r="E19" s="278" t="s">
        <v>5417</v>
      </c>
      <c r="F19" s="389" t="s">
        <v>5418</v>
      </c>
      <c r="G19" s="389"/>
      <c r="H19" s="389"/>
      <c r="I19" s="389"/>
      <c r="J19" s="389"/>
      <c r="K19" s="273"/>
    </row>
    <row r="20" spans="2:11" ht="15" customHeight="1">
      <c r="B20" s="276"/>
      <c r="C20" s="277"/>
      <c r="D20" s="277"/>
      <c r="E20" s="278" t="s">
        <v>5419</v>
      </c>
      <c r="F20" s="389" t="s">
        <v>2985</v>
      </c>
      <c r="G20" s="389"/>
      <c r="H20" s="389"/>
      <c r="I20" s="389"/>
      <c r="J20" s="389"/>
      <c r="K20" s="273"/>
    </row>
    <row r="21" spans="2:11" ht="15" customHeight="1">
      <c r="B21" s="276"/>
      <c r="C21" s="277"/>
      <c r="D21" s="277"/>
      <c r="E21" s="278" t="s">
        <v>5420</v>
      </c>
      <c r="F21" s="389" t="s">
        <v>5421</v>
      </c>
      <c r="G21" s="389"/>
      <c r="H21" s="389"/>
      <c r="I21" s="389"/>
      <c r="J21" s="389"/>
      <c r="K21" s="273"/>
    </row>
    <row r="22" spans="2:11" ht="12.75" customHeight="1">
      <c r="B22" s="276"/>
      <c r="C22" s="277"/>
      <c r="D22" s="277"/>
      <c r="E22" s="277"/>
      <c r="F22" s="277"/>
      <c r="G22" s="277"/>
      <c r="H22" s="277"/>
      <c r="I22" s="277"/>
      <c r="J22" s="277"/>
      <c r="K22" s="273"/>
    </row>
    <row r="23" spans="2:11" ht="15" customHeight="1">
      <c r="B23" s="276"/>
      <c r="C23" s="389" t="s">
        <v>5422</v>
      </c>
      <c r="D23" s="389"/>
      <c r="E23" s="389"/>
      <c r="F23" s="389"/>
      <c r="G23" s="389"/>
      <c r="H23" s="389"/>
      <c r="I23" s="389"/>
      <c r="J23" s="389"/>
      <c r="K23" s="273"/>
    </row>
    <row r="24" spans="2:11" ht="15" customHeight="1">
      <c r="B24" s="276"/>
      <c r="C24" s="389" t="s">
        <v>5423</v>
      </c>
      <c r="D24" s="389"/>
      <c r="E24" s="389"/>
      <c r="F24" s="389"/>
      <c r="G24" s="389"/>
      <c r="H24" s="389"/>
      <c r="I24" s="389"/>
      <c r="J24" s="389"/>
      <c r="K24" s="273"/>
    </row>
    <row r="25" spans="2:11" ht="15" customHeight="1">
      <c r="B25" s="276"/>
      <c r="C25" s="275"/>
      <c r="D25" s="389" t="s">
        <v>5424</v>
      </c>
      <c r="E25" s="389"/>
      <c r="F25" s="389"/>
      <c r="G25" s="389"/>
      <c r="H25" s="389"/>
      <c r="I25" s="389"/>
      <c r="J25" s="389"/>
      <c r="K25" s="273"/>
    </row>
    <row r="26" spans="2:11" ht="15" customHeight="1">
      <c r="B26" s="276"/>
      <c r="C26" s="277"/>
      <c r="D26" s="389" t="s">
        <v>5425</v>
      </c>
      <c r="E26" s="389"/>
      <c r="F26" s="389"/>
      <c r="G26" s="389"/>
      <c r="H26" s="389"/>
      <c r="I26" s="389"/>
      <c r="J26" s="389"/>
      <c r="K26" s="273"/>
    </row>
    <row r="27" spans="2:11" ht="12.75" customHeight="1">
      <c r="B27" s="276"/>
      <c r="C27" s="277"/>
      <c r="D27" s="277"/>
      <c r="E27" s="277"/>
      <c r="F27" s="277"/>
      <c r="G27" s="277"/>
      <c r="H27" s="277"/>
      <c r="I27" s="277"/>
      <c r="J27" s="277"/>
      <c r="K27" s="273"/>
    </row>
    <row r="28" spans="2:11" ht="15" customHeight="1">
      <c r="B28" s="276"/>
      <c r="C28" s="277"/>
      <c r="D28" s="389" t="s">
        <v>5426</v>
      </c>
      <c r="E28" s="389"/>
      <c r="F28" s="389"/>
      <c r="G28" s="389"/>
      <c r="H28" s="389"/>
      <c r="I28" s="389"/>
      <c r="J28" s="389"/>
      <c r="K28" s="273"/>
    </row>
    <row r="29" spans="2:11" ht="15" customHeight="1">
      <c r="B29" s="276"/>
      <c r="C29" s="277"/>
      <c r="D29" s="389" t="s">
        <v>5427</v>
      </c>
      <c r="E29" s="389"/>
      <c r="F29" s="389"/>
      <c r="G29" s="389"/>
      <c r="H29" s="389"/>
      <c r="I29" s="389"/>
      <c r="J29" s="389"/>
      <c r="K29" s="273"/>
    </row>
    <row r="30" spans="2:11" ht="12.75" customHeight="1">
      <c r="B30" s="276"/>
      <c r="C30" s="277"/>
      <c r="D30" s="277"/>
      <c r="E30" s="277"/>
      <c r="F30" s="277"/>
      <c r="G30" s="277"/>
      <c r="H30" s="277"/>
      <c r="I30" s="277"/>
      <c r="J30" s="277"/>
      <c r="K30" s="273"/>
    </row>
    <row r="31" spans="2:11" ht="15" customHeight="1">
      <c r="B31" s="276"/>
      <c r="C31" s="277"/>
      <c r="D31" s="389" t="s">
        <v>5428</v>
      </c>
      <c r="E31" s="389"/>
      <c r="F31" s="389"/>
      <c r="G31" s="389"/>
      <c r="H31" s="389"/>
      <c r="I31" s="389"/>
      <c r="J31" s="389"/>
      <c r="K31" s="273"/>
    </row>
    <row r="32" spans="2:11" ht="15" customHeight="1">
      <c r="B32" s="276"/>
      <c r="C32" s="277"/>
      <c r="D32" s="389" t="s">
        <v>5429</v>
      </c>
      <c r="E32" s="389"/>
      <c r="F32" s="389"/>
      <c r="G32" s="389"/>
      <c r="H32" s="389"/>
      <c r="I32" s="389"/>
      <c r="J32" s="389"/>
      <c r="K32" s="273"/>
    </row>
    <row r="33" spans="2:11" ht="15" customHeight="1">
      <c r="B33" s="276"/>
      <c r="C33" s="277"/>
      <c r="D33" s="389" t="s">
        <v>5430</v>
      </c>
      <c r="E33" s="389"/>
      <c r="F33" s="389"/>
      <c r="G33" s="389"/>
      <c r="H33" s="389"/>
      <c r="I33" s="389"/>
      <c r="J33" s="389"/>
      <c r="K33" s="273"/>
    </row>
    <row r="34" spans="2:11" ht="15" customHeight="1">
      <c r="B34" s="276"/>
      <c r="C34" s="277"/>
      <c r="D34" s="275"/>
      <c r="E34" s="279" t="s">
        <v>270</v>
      </c>
      <c r="F34" s="275"/>
      <c r="G34" s="389" t="s">
        <v>5431</v>
      </c>
      <c r="H34" s="389"/>
      <c r="I34" s="389"/>
      <c r="J34" s="389"/>
      <c r="K34" s="273"/>
    </row>
    <row r="35" spans="2:11" ht="30.75" customHeight="1">
      <c r="B35" s="276"/>
      <c r="C35" s="277"/>
      <c r="D35" s="275"/>
      <c r="E35" s="279" t="s">
        <v>5432</v>
      </c>
      <c r="F35" s="275"/>
      <c r="G35" s="389" t="s">
        <v>5433</v>
      </c>
      <c r="H35" s="389"/>
      <c r="I35" s="389"/>
      <c r="J35" s="389"/>
      <c r="K35" s="273"/>
    </row>
    <row r="36" spans="2:11" ht="15" customHeight="1">
      <c r="B36" s="276"/>
      <c r="C36" s="277"/>
      <c r="D36" s="275"/>
      <c r="E36" s="279" t="s">
        <v>55</v>
      </c>
      <c r="F36" s="275"/>
      <c r="G36" s="389" t="s">
        <v>5434</v>
      </c>
      <c r="H36" s="389"/>
      <c r="I36" s="389"/>
      <c r="J36" s="389"/>
      <c r="K36" s="273"/>
    </row>
    <row r="37" spans="2:11" ht="15" customHeight="1">
      <c r="B37" s="276"/>
      <c r="C37" s="277"/>
      <c r="D37" s="275"/>
      <c r="E37" s="279" t="s">
        <v>271</v>
      </c>
      <c r="F37" s="275"/>
      <c r="G37" s="389" t="s">
        <v>5435</v>
      </c>
      <c r="H37" s="389"/>
      <c r="I37" s="389"/>
      <c r="J37" s="389"/>
      <c r="K37" s="273"/>
    </row>
    <row r="38" spans="2:11" ht="15" customHeight="1">
      <c r="B38" s="276"/>
      <c r="C38" s="277"/>
      <c r="D38" s="275"/>
      <c r="E38" s="279" t="s">
        <v>272</v>
      </c>
      <c r="F38" s="275"/>
      <c r="G38" s="389" t="s">
        <v>5436</v>
      </c>
      <c r="H38" s="389"/>
      <c r="I38" s="389"/>
      <c r="J38" s="389"/>
      <c r="K38" s="273"/>
    </row>
    <row r="39" spans="2:11" ht="15" customHeight="1">
      <c r="B39" s="276"/>
      <c r="C39" s="277"/>
      <c r="D39" s="275"/>
      <c r="E39" s="279" t="s">
        <v>273</v>
      </c>
      <c r="F39" s="275"/>
      <c r="G39" s="389" t="s">
        <v>5437</v>
      </c>
      <c r="H39" s="389"/>
      <c r="I39" s="389"/>
      <c r="J39" s="389"/>
      <c r="K39" s="273"/>
    </row>
    <row r="40" spans="2:11" ht="15" customHeight="1">
      <c r="B40" s="276"/>
      <c r="C40" s="277"/>
      <c r="D40" s="275"/>
      <c r="E40" s="279" t="s">
        <v>5438</v>
      </c>
      <c r="F40" s="275"/>
      <c r="G40" s="389" t="s">
        <v>5439</v>
      </c>
      <c r="H40" s="389"/>
      <c r="I40" s="389"/>
      <c r="J40" s="389"/>
      <c r="K40" s="273"/>
    </row>
    <row r="41" spans="2:11" ht="15" customHeight="1">
      <c r="B41" s="276"/>
      <c r="C41" s="277"/>
      <c r="D41" s="275"/>
      <c r="E41" s="279"/>
      <c r="F41" s="275"/>
      <c r="G41" s="389" t="s">
        <v>5440</v>
      </c>
      <c r="H41" s="389"/>
      <c r="I41" s="389"/>
      <c r="J41" s="389"/>
      <c r="K41" s="273"/>
    </row>
    <row r="42" spans="2:11" ht="15" customHeight="1">
      <c r="B42" s="276"/>
      <c r="C42" s="277"/>
      <c r="D42" s="275"/>
      <c r="E42" s="279" t="s">
        <v>5441</v>
      </c>
      <c r="F42" s="275"/>
      <c r="G42" s="389" t="s">
        <v>5442</v>
      </c>
      <c r="H42" s="389"/>
      <c r="I42" s="389"/>
      <c r="J42" s="389"/>
      <c r="K42" s="273"/>
    </row>
    <row r="43" spans="2:11" ht="15" customHeight="1">
      <c r="B43" s="276"/>
      <c r="C43" s="277"/>
      <c r="D43" s="275"/>
      <c r="E43" s="279" t="s">
        <v>275</v>
      </c>
      <c r="F43" s="275"/>
      <c r="G43" s="389" t="s">
        <v>5443</v>
      </c>
      <c r="H43" s="389"/>
      <c r="I43" s="389"/>
      <c r="J43" s="389"/>
      <c r="K43" s="273"/>
    </row>
    <row r="44" spans="2:11" ht="12.75" customHeight="1">
      <c r="B44" s="276"/>
      <c r="C44" s="277"/>
      <c r="D44" s="275"/>
      <c r="E44" s="275"/>
      <c r="F44" s="275"/>
      <c r="G44" s="275"/>
      <c r="H44" s="275"/>
      <c r="I44" s="275"/>
      <c r="J44" s="275"/>
      <c r="K44" s="273"/>
    </row>
    <row r="45" spans="2:11" ht="15" customHeight="1">
      <c r="B45" s="276"/>
      <c r="C45" s="277"/>
      <c r="D45" s="389" t="s">
        <v>5444</v>
      </c>
      <c r="E45" s="389"/>
      <c r="F45" s="389"/>
      <c r="G45" s="389"/>
      <c r="H45" s="389"/>
      <c r="I45" s="389"/>
      <c r="J45" s="389"/>
      <c r="K45" s="273"/>
    </row>
    <row r="46" spans="2:11" ht="15" customHeight="1">
      <c r="B46" s="276"/>
      <c r="C46" s="277"/>
      <c r="D46" s="277"/>
      <c r="E46" s="389" t="s">
        <v>5445</v>
      </c>
      <c r="F46" s="389"/>
      <c r="G46" s="389"/>
      <c r="H46" s="389"/>
      <c r="I46" s="389"/>
      <c r="J46" s="389"/>
      <c r="K46" s="273"/>
    </row>
    <row r="47" spans="2:11" ht="15" customHeight="1">
      <c r="B47" s="276"/>
      <c r="C47" s="277"/>
      <c r="D47" s="277"/>
      <c r="E47" s="389" t="s">
        <v>5446</v>
      </c>
      <c r="F47" s="389"/>
      <c r="G47" s="389"/>
      <c r="H47" s="389"/>
      <c r="I47" s="389"/>
      <c r="J47" s="389"/>
      <c r="K47" s="273"/>
    </row>
    <row r="48" spans="2:11" ht="15" customHeight="1">
      <c r="B48" s="276"/>
      <c r="C48" s="277"/>
      <c r="D48" s="277"/>
      <c r="E48" s="389" t="s">
        <v>5447</v>
      </c>
      <c r="F48" s="389"/>
      <c r="G48" s="389"/>
      <c r="H48" s="389"/>
      <c r="I48" s="389"/>
      <c r="J48" s="389"/>
      <c r="K48" s="273"/>
    </row>
    <row r="49" spans="2:11" ht="15" customHeight="1">
      <c r="B49" s="276"/>
      <c r="C49" s="277"/>
      <c r="D49" s="389" t="s">
        <v>5448</v>
      </c>
      <c r="E49" s="389"/>
      <c r="F49" s="389"/>
      <c r="G49" s="389"/>
      <c r="H49" s="389"/>
      <c r="I49" s="389"/>
      <c r="J49" s="389"/>
      <c r="K49" s="273"/>
    </row>
    <row r="50" spans="2:11" ht="25.5" customHeight="1">
      <c r="B50" s="272"/>
      <c r="C50" s="391" t="s">
        <v>5449</v>
      </c>
      <c r="D50" s="391"/>
      <c r="E50" s="391"/>
      <c r="F50" s="391"/>
      <c r="G50" s="391"/>
      <c r="H50" s="391"/>
      <c r="I50" s="391"/>
      <c r="J50" s="391"/>
      <c r="K50" s="273"/>
    </row>
    <row r="51" spans="2:11" ht="5.25" customHeight="1">
      <c r="B51" s="272"/>
      <c r="C51" s="274"/>
      <c r="D51" s="274"/>
      <c r="E51" s="274"/>
      <c r="F51" s="274"/>
      <c r="G51" s="274"/>
      <c r="H51" s="274"/>
      <c r="I51" s="274"/>
      <c r="J51" s="274"/>
      <c r="K51" s="273"/>
    </row>
    <row r="52" spans="2:11" ht="15" customHeight="1">
      <c r="B52" s="272"/>
      <c r="C52" s="389" t="s">
        <v>5450</v>
      </c>
      <c r="D52" s="389"/>
      <c r="E52" s="389"/>
      <c r="F52" s="389"/>
      <c r="G52" s="389"/>
      <c r="H52" s="389"/>
      <c r="I52" s="389"/>
      <c r="J52" s="389"/>
      <c r="K52" s="273"/>
    </row>
    <row r="53" spans="2:11" ht="15" customHeight="1">
      <c r="B53" s="272"/>
      <c r="C53" s="389" t="s">
        <v>5451</v>
      </c>
      <c r="D53" s="389"/>
      <c r="E53" s="389"/>
      <c r="F53" s="389"/>
      <c r="G53" s="389"/>
      <c r="H53" s="389"/>
      <c r="I53" s="389"/>
      <c r="J53" s="389"/>
      <c r="K53" s="273"/>
    </row>
    <row r="54" spans="2:11" ht="12.75" customHeight="1">
      <c r="B54" s="272"/>
      <c r="C54" s="275"/>
      <c r="D54" s="275"/>
      <c r="E54" s="275"/>
      <c r="F54" s="275"/>
      <c r="G54" s="275"/>
      <c r="H54" s="275"/>
      <c r="I54" s="275"/>
      <c r="J54" s="275"/>
      <c r="K54" s="273"/>
    </row>
    <row r="55" spans="2:11" ht="15" customHeight="1">
      <c r="B55" s="272"/>
      <c r="C55" s="389" t="s">
        <v>5452</v>
      </c>
      <c r="D55" s="389"/>
      <c r="E55" s="389"/>
      <c r="F55" s="389"/>
      <c r="G55" s="389"/>
      <c r="H55" s="389"/>
      <c r="I55" s="389"/>
      <c r="J55" s="389"/>
      <c r="K55" s="273"/>
    </row>
    <row r="56" spans="2:11" ht="15" customHeight="1">
      <c r="B56" s="272"/>
      <c r="C56" s="277"/>
      <c r="D56" s="389" t="s">
        <v>5453</v>
      </c>
      <c r="E56" s="389"/>
      <c r="F56" s="389"/>
      <c r="G56" s="389"/>
      <c r="H56" s="389"/>
      <c r="I56" s="389"/>
      <c r="J56" s="389"/>
      <c r="K56" s="273"/>
    </row>
    <row r="57" spans="2:11" ht="15" customHeight="1">
      <c r="B57" s="272"/>
      <c r="C57" s="277"/>
      <c r="D57" s="389" t="s">
        <v>5454</v>
      </c>
      <c r="E57" s="389"/>
      <c r="F57" s="389"/>
      <c r="G57" s="389"/>
      <c r="H57" s="389"/>
      <c r="I57" s="389"/>
      <c r="J57" s="389"/>
      <c r="K57" s="273"/>
    </row>
    <row r="58" spans="2:11" ht="15" customHeight="1">
      <c r="B58" s="272"/>
      <c r="C58" s="277"/>
      <c r="D58" s="389" t="s">
        <v>5455</v>
      </c>
      <c r="E58" s="389"/>
      <c r="F58" s="389"/>
      <c r="G58" s="389"/>
      <c r="H58" s="389"/>
      <c r="I58" s="389"/>
      <c r="J58" s="389"/>
      <c r="K58" s="273"/>
    </row>
    <row r="59" spans="2:11" ht="15" customHeight="1">
      <c r="B59" s="272"/>
      <c r="C59" s="277"/>
      <c r="D59" s="389" t="s">
        <v>5456</v>
      </c>
      <c r="E59" s="389"/>
      <c r="F59" s="389"/>
      <c r="G59" s="389"/>
      <c r="H59" s="389"/>
      <c r="I59" s="389"/>
      <c r="J59" s="389"/>
      <c r="K59" s="273"/>
    </row>
    <row r="60" spans="2:11" ht="15" customHeight="1">
      <c r="B60" s="272"/>
      <c r="C60" s="277"/>
      <c r="D60" s="393" t="s">
        <v>5457</v>
      </c>
      <c r="E60" s="393"/>
      <c r="F60" s="393"/>
      <c r="G60" s="393"/>
      <c r="H60" s="393"/>
      <c r="I60" s="393"/>
      <c r="J60" s="393"/>
      <c r="K60" s="273"/>
    </row>
    <row r="61" spans="2:11" ht="15" customHeight="1">
      <c r="B61" s="272"/>
      <c r="C61" s="277"/>
      <c r="D61" s="389" t="s">
        <v>5458</v>
      </c>
      <c r="E61" s="389"/>
      <c r="F61" s="389"/>
      <c r="G61" s="389"/>
      <c r="H61" s="389"/>
      <c r="I61" s="389"/>
      <c r="J61" s="389"/>
      <c r="K61" s="273"/>
    </row>
    <row r="62" spans="2:11" ht="12.75" customHeight="1">
      <c r="B62" s="272"/>
      <c r="C62" s="277"/>
      <c r="D62" s="277"/>
      <c r="E62" s="280"/>
      <c r="F62" s="277"/>
      <c r="G62" s="277"/>
      <c r="H62" s="277"/>
      <c r="I62" s="277"/>
      <c r="J62" s="277"/>
      <c r="K62" s="273"/>
    </row>
    <row r="63" spans="2:11" ht="15" customHeight="1">
      <c r="B63" s="272"/>
      <c r="C63" s="277"/>
      <c r="D63" s="389" t="s">
        <v>5459</v>
      </c>
      <c r="E63" s="389"/>
      <c r="F63" s="389"/>
      <c r="G63" s="389"/>
      <c r="H63" s="389"/>
      <c r="I63" s="389"/>
      <c r="J63" s="389"/>
      <c r="K63" s="273"/>
    </row>
    <row r="64" spans="2:11" ht="15" customHeight="1">
      <c r="B64" s="272"/>
      <c r="C64" s="277"/>
      <c r="D64" s="393" t="s">
        <v>5460</v>
      </c>
      <c r="E64" s="393"/>
      <c r="F64" s="393"/>
      <c r="G64" s="393"/>
      <c r="H64" s="393"/>
      <c r="I64" s="393"/>
      <c r="J64" s="393"/>
      <c r="K64" s="273"/>
    </row>
    <row r="65" spans="2:11" ht="15" customHeight="1">
      <c r="B65" s="272"/>
      <c r="C65" s="277"/>
      <c r="D65" s="389" t="s">
        <v>5461</v>
      </c>
      <c r="E65" s="389"/>
      <c r="F65" s="389"/>
      <c r="G65" s="389"/>
      <c r="H65" s="389"/>
      <c r="I65" s="389"/>
      <c r="J65" s="389"/>
      <c r="K65" s="273"/>
    </row>
    <row r="66" spans="2:11" ht="15" customHeight="1">
      <c r="B66" s="272"/>
      <c r="C66" s="277"/>
      <c r="D66" s="389" t="s">
        <v>5462</v>
      </c>
      <c r="E66" s="389"/>
      <c r="F66" s="389"/>
      <c r="G66" s="389"/>
      <c r="H66" s="389"/>
      <c r="I66" s="389"/>
      <c r="J66" s="389"/>
      <c r="K66" s="273"/>
    </row>
    <row r="67" spans="2:11" ht="15" customHeight="1">
      <c r="B67" s="272"/>
      <c r="C67" s="277"/>
      <c r="D67" s="389" t="s">
        <v>5463</v>
      </c>
      <c r="E67" s="389"/>
      <c r="F67" s="389"/>
      <c r="G67" s="389"/>
      <c r="H67" s="389"/>
      <c r="I67" s="389"/>
      <c r="J67" s="389"/>
      <c r="K67" s="273"/>
    </row>
    <row r="68" spans="2:11" ht="15" customHeight="1">
      <c r="B68" s="272"/>
      <c r="C68" s="277"/>
      <c r="D68" s="389" t="s">
        <v>5464</v>
      </c>
      <c r="E68" s="389"/>
      <c r="F68" s="389"/>
      <c r="G68" s="389"/>
      <c r="H68" s="389"/>
      <c r="I68" s="389"/>
      <c r="J68" s="389"/>
      <c r="K68" s="273"/>
    </row>
    <row r="69" spans="2:11" ht="12.75" customHeight="1">
      <c r="B69" s="281"/>
      <c r="C69" s="282"/>
      <c r="D69" s="282"/>
      <c r="E69" s="282"/>
      <c r="F69" s="282"/>
      <c r="G69" s="282"/>
      <c r="H69" s="282"/>
      <c r="I69" s="282"/>
      <c r="J69" s="282"/>
      <c r="K69" s="283"/>
    </row>
    <row r="70" spans="2:11" ht="18.75" customHeight="1">
      <c r="B70" s="284"/>
      <c r="C70" s="284"/>
      <c r="D70" s="284"/>
      <c r="E70" s="284"/>
      <c r="F70" s="284"/>
      <c r="G70" s="284"/>
      <c r="H70" s="284"/>
      <c r="I70" s="284"/>
      <c r="J70" s="284"/>
      <c r="K70" s="285"/>
    </row>
    <row r="71" spans="2:11" ht="18.75" customHeight="1">
      <c r="B71" s="285"/>
      <c r="C71" s="285"/>
      <c r="D71" s="285"/>
      <c r="E71" s="285"/>
      <c r="F71" s="285"/>
      <c r="G71" s="285"/>
      <c r="H71" s="285"/>
      <c r="I71" s="285"/>
      <c r="J71" s="285"/>
      <c r="K71" s="285"/>
    </row>
    <row r="72" spans="2:11" ht="7.5" customHeight="1">
      <c r="B72" s="286"/>
      <c r="C72" s="287"/>
      <c r="D72" s="287"/>
      <c r="E72" s="287"/>
      <c r="F72" s="287"/>
      <c r="G72" s="287"/>
      <c r="H72" s="287"/>
      <c r="I72" s="287"/>
      <c r="J72" s="287"/>
      <c r="K72" s="288"/>
    </row>
    <row r="73" spans="2:11" ht="45" customHeight="1">
      <c r="B73" s="289"/>
      <c r="C73" s="394" t="s">
        <v>126</v>
      </c>
      <c r="D73" s="394"/>
      <c r="E73" s="394"/>
      <c r="F73" s="394"/>
      <c r="G73" s="394"/>
      <c r="H73" s="394"/>
      <c r="I73" s="394"/>
      <c r="J73" s="394"/>
      <c r="K73" s="290"/>
    </row>
    <row r="74" spans="2:11" ht="17.25" customHeight="1">
      <c r="B74" s="289"/>
      <c r="C74" s="291" t="s">
        <v>5465</v>
      </c>
      <c r="D74" s="291"/>
      <c r="E74" s="291"/>
      <c r="F74" s="291" t="s">
        <v>5466</v>
      </c>
      <c r="G74" s="292"/>
      <c r="H74" s="291" t="s">
        <v>271</v>
      </c>
      <c r="I74" s="291" t="s">
        <v>59</v>
      </c>
      <c r="J74" s="291" t="s">
        <v>5467</v>
      </c>
      <c r="K74" s="290"/>
    </row>
    <row r="75" spans="2:11" ht="17.25" customHeight="1">
      <c r="B75" s="289"/>
      <c r="C75" s="293" t="s">
        <v>5468</v>
      </c>
      <c r="D75" s="293"/>
      <c r="E75" s="293"/>
      <c r="F75" s="294" t="s">
        <v>5469</v>
      </c>
      <c r="G75" s="295"/>
      <c r="H75" s="293"/>
      <c r="I75" s="293"/>
      <c r="J75" s="293" t="s">
        <v>5470</v>
      </c>
      <c r="K75" s="290"/>
    </row>
    <row r="76" spans="2:11" ht="5.25" customHeight="1">
      <c r="B76" s="289"/>
      <c r="C76" s="296"/>
      <c r="D76" s="296"/>
      <c r="E76" s="296"/>
      <c r="F76" s="296"/>
      <c r="G76" s="297"/>
      <c r="H76" s="296"/>
      <c r="I76" s="296"/>
      <c r="J76" s="296"/>
      <c r="K76" s="290"/>
    </row>
    <row r="77" spans="2:11" ht="15" customHeight="1">
      <c r="B77" s="289"/>
      <c r="C77" s="279" t="s">
        <v>55</v>
      </c>
      <c r="D77" s="296"/>
      <c r="E77" s="296"/>
      <c r="F77" s="298" t="s">
        <v>5471</v>
      </c>
      <c r="G77" s="297"/>
      <c r="H77" s="279" t="s">
        <v>5472</v>
      </c>
      <c r="I77" s="279" t="s">
        <v>5473</v>
      </c>
      <c r="J77" s="279">
        <v>20</v>
      </c>
      <c r="K77" s="290"/>
    </row>
    <row r="78" spans="2:11" ht="15" customHeight="1">
      <c r="B78" s="289"/>
      <c r="C78" s="279" t="s">
        <v>5474</v>
      </c>
      <c r="D78" s="279"/>
      <c r="E78" s="279"/>
      <c r="F78" s="298" t="s">
        <v>5471</v>
      </c>
      <c r="G78" s="297"/>
      <c r="H78" s="279" t="s">
        <v>5475</v>
      </c>
      <c r="I78" s="279" t="s">
        <v>5473</v>
      </c>
      <c r="J78" s="279">
        <v>120</v>
      </c>
      <c r="K78" s="290"/>
    </row>
    <row r="79" spans="2:11" ht="15" customHeight="1">
      <c r="B79" s="299"/>
      <c r="C79" s="279" t="s">
        <v>5476</v>
      </c>
      <c r="D79" s="279"/>
      <c r="E79" s="279"/>
      <c r="F79" s="298" t="s">
        <v>5477</v>
      </c>
      <c r="G79" s="297"/>
      <c r="H79" s="279" t="s">
        <v>5478</v>
      </c>
      <c r="I79" s="279" t="s">
        <v>5473</v>
      </c>
      <c r="J79" s="279">
        <v>50</v>
      </c>
      <c r="K79" s="290"/>
    </row>
    <row r="80" spans="2:11" ht="15" customHeight="1">
      <c r="B80" s="299"/>
      <c r="C80" s="279" t="s">
        <v>5479</v>
      </c>
      <c r="D80" s="279"/>
      <c r="E80" s="279"/>
      <c r="F80" s="298" t="s">
        <v>5471</v>
      </c>
      <c r="G80" s="297"/>
      <c r="H80" s="279" t="s">
        <v>5480</v>
      </c>
      <c r="I80" s="279" t="s">
        <v>5481</v>
      </c>
      <c r="J80" s="279"/>
      <c r="K80" s="290"/>
    </row>
    <row r="81" spans="2:11" ht="15" customHeight="1">
      <c r="B81" s="299"/>
      <c r="C81" s="300" t="s">
        <v>5482</v>
      </c>
      <c r="D81" s="300"/>
      <c r="E81" s="300"/>
      <c r="F81" s="301" t="s">
        <v>5477</v>
      </c>
      <c r="G81" s="300"/>
      <c r="H81" s="300" t="s">
        <v>5483</v>
      </c>
      <c r="I81" s="300" t="s">
        <v>5473</v>
      </c>
      <c r="J81" s="300">
        <v>15</v>
      </c>
      <c r="K81" s="290"/>
    </row>
    <row r="82" spans="2:11" ht="15" customHeight="1">
      <c r="B82" s="299"/>
      <c r="C82" s="300" t="s">
        <v>5484</v>
      </c>
      <c r="D82" s="300"/>
      <c r="E82" s="300"/>
      <c r="F82" s="301" t="s">
        <v>5477</v>
      </c>
      <c r="G82" s="300"/>
      <c r="H82" s="300" t="s">
        <v>5485</v>
      </c>
      <c r="I82" s="300" t="s">
        <v>5473</v>
      </c>
      <c r="J82" s="300">
        <v>15</v>
      </c>
      <c r="K82" s="290"/>
    </row>
    <row r="83" spans="2:11" ht="15" customHeight="1">
      <c r="B83" s="299"/>
      <c r="C83" s="300" t="s">
        <v>5486</v>
      </c>
      <c r="D83" s="300"/>
      <c r="E83" s="300"/>
      <c r="F83" s="301" t="s">
        <v>5477</v>
      </c>
      <c r="G83" s="300"/>
      <c r="H83" s="300" t="s">
        <v>5487</v>
      </c>
      <c r="I83" s="300" t="s">
        <v>5473</v>
      </c>
      <c r="J83" s="300">
        <v>20</v>
      </c>
      <c r="K83" s="290"/>
    </row>
    <row r="84" spans="2:11" ht="15" customHeight="1">
      <c r="B84" s="299"/>
      <c r="C84" s="300" t="s">
        <v>5488</v>
      </c>
      <c r="D84" s="300"/>
      <c r="E84" s="300"/>
      <c r="F84" s="301" t="s">
        <v>5477</v>
      </c>
      <c r="G84" s="300"/>
      <c r="H84" s="300" t="s">
        <v>5489</v>
      </c>
      <c r="I84" s="300" t="s">
        <v>5473</v>
      </c>
      <c r="J84" s="300">
        <v>20</v>
      </c>
      <c r="K84" s="290"/>
    </row>
    <row r="85" spans="2:11" ht="15" customHeight="1">
      <c r="B85" s="299"/>
      <c r="C85" s="279" t="s">
        <v>5490</v>
      </c>
      <c r="D85" s="279"/>
      <c r="E85" s="279"/>
      <c r="F85" s="298" t="s">
        <v>5477</v>
      </c>
      <c r="G85" s="297"/>
      <c r="H85" s="279" t="s">
        <v>5491</v>
      </c>
      <c r="I85" s="279" t="s">
        <v>5473</v>
      </c>
      <c r="J85" s="279">
        <v>50</v>
      </c>
      <c r="K85" s="290"/>
    </row>
    <row r="86" spans="2:11" ht="15" customHeight="1">
      <c r="B86" s="299"/>
      <c r="C86" s="279" t="s">
        <v>5492</v>
      </c>
      <c r="D86" s="279"/>
      <c r="E86" s="279"/>
      <c r="F86" s="298" t="s">
        <v>5477</v>
      </c>
      <c r="G86" s="297"/>
      <c r="H86" s="279" t="s">
        <v>5493</v>
      </c>
      <c r="I86" s="279" t="s">
        <v>5473</v>
      </c>
      <c r="J86" s="279">
        <v>20</v>
      </c>
      <c r="K86" s="290"/>
    </row>
    <row r="87" spans="2:11" ht="15" customHeight="1">
      <c r="B87" s="299"/>
      <c r="C87" s="279" t="s">
        <v>5494</v>
      </c>
      <c r="D87" s="279"/>
      <c r="E87" s="279"/>
      <c r="F87" s="298" t="s">
        <v>5477</v>
      </c>
      <c r="G87" s="297"/>
      <c r="H87" s="279" t="s">
        <v>5495</v>
      </c>
      <c r="I87" s="279" t="s">
        <v>5473</v>
      </c>
      <c r="J87" s="279">
        <v>20</v>
      </c>
      <c r="K87" s="290"/>
    </row>
    <row r="88" spans="2:11" ht="15" customHeight="1">
      <c r="B88" s="299"/>
      <c r="C88" s="279" t="s">
        <v>5496</v>
      </c>
      <c r="D88" s="279"/>
      <c r="E88" s="279"/>
      <c r="F88" s="298" t="s">
        <v>5477</v>
      </c>
      <c r="G88" s="297"/>
      <c r="H88" s="279" t="s">
        <v>5497</v>
      </c>
      <c r="I88" s="279" t="s">
        <v>5473</v>
      </c>
      <c r="J88" s="279">
        <v>50</v>
      </c>
      <c r="K88" s="290"/>
    </row>
    <row r="89" spans="2:11" ht="15" customHeight="1">
      <c r="B89" s="299"/>
      <c r="C89" s="279" t="s">
        <v>5498</v>
      </c>
      <c r="D89" s="279"/>
      <c r="E89" s="279"/>
      <c r="F89" s="298" t="s">
        <v>5477</v>
      </c>
      <c r="G89" s="297"/>
      <c r="H89" s="279" t="s">
        <v>5498</v>
      </c>
      <c r="I89" s="279" t="s">
        <v>5473</v>
      </c>
      <c r="J89" s="279">
        <v>50</v>
      </c>
      <c r="K89" s="290"/>
    </row>
    <row r="90" spans="2:11" ht="15" customHeight="1">
      <c r="B90" s="299"/>
      <c r="C90" s="279" t="s">
        <v>276</v>
      </c>
      <c r="D90" s="279"/>
      <c r="E90" s="279"/>
      <c r="F90" s="298" t="s">
        <v>5477</v>
      </c>
      <c r="G90" s="297"/>
      <c r="H90" s="279" t="s">
        <v>5499</v>
      </c>
      <c r="I90" s="279" t="s">
        <v>5473</v>
      </c>
      <c r="J90" s="279">
        <v>255</v>
      </c>
      <c r="K90" s="290"/>
    </row>
    <row r="91" spans="2:11" ht="15" customHeight="1">
      <c r="B91" s="299"/>
      <c r="C91" s="279" t="s">
        <v>5500</v>
      </c>
      <c r="D91" s="279"/>
      <c r="E91" s="279"/>
      <c r="F91" s="298" t="s">
        <v>5471</v>
      </c>
      <c r="G91" s="297"/>
      <c r="H91" s="279" t="s">
        <v>5501</v>
      </c>
      <c r="I91" s="279" t="s">
        <v>5502</v>
      </c>
      <c r="J91" s="279"/>
      <c r="K91" s="290"/>
    </row>
    <row r="92" spans="2:11" ht="15" customHeight="1">
      <c r="B92" s="299"/>
      <c r="C92" s="279" t="s">
        <v>5503</v>
      </c>
      <c r="D92" s="279"/>
      <c r="E92" s="279"/>
      <c r="F92" s="298" t="s">
        <v>5471</v>
      </c>
      <c r="G92" s="297"/>
      <c r="H92" s="279" t="s">
        <v>5504</v>
      </c>
      <c r="I92" s="279" t="s">
        <v>5505</v>
      </c>
      <c r="J92" s="279"/>
      <c r="K92" s="290"/>
    </row>
    <row r="93" spans="2:11" ht="15" customHeight="1">
      <c r="B93" s="299"/>
      <c r="C93" s="279" t="s">
        <v>5506</v>
      </c>
      <c r="D93" s="279"/>
      <c r="E93" s="279"/>
      <c r="F93" s="298" t="s">
        <v>5471</v>
      </c>
      <c r="G93" s="297"/>
      <c r="H93" s="279" t="s">
        <v>5506</v>
      </c>
      <c r="I93" s="279" t="s">
        <v>5505</v>
      </c>
      <c r="J93" s="279"/>
      <c r="K93" s="290"/>
    </row>
    <row r="94" spans="2:11" ht="15" customHeight="1">
      <c r="B94" s="299"/>
      <c r="C94" s="279" t="s">
        <v>40</v>
      </c>
      <c r="D94" s="279"/>
      <c r="E94" s="279"/>
      <c r="F94" s="298" t="s">
        <v>5471</v>
      </c>
      <c r="G94" s="297"/>
      <c r="H94" s="279" t="s">
        <v>5507</v>
      </c>
      <c r="I94" s="279" t="s">
        <v>5505</v>
      </c>
      <c r="J94" s="279"/>
      <c r="K94" s="290"/>
    </row>
    <row r="95" spans="2:11" ht="15" customHeight="1">
      <c r="B95" s="299"/>
      <c r="C95" s="279" t="s">
        <v>50</v>
      </c>
      <c r="D95" s="279"/>
      <c r="E95" s="279"/>
      <c r="F95" s="298" t="s">
        <v>5471</v>
      </c>
      <c r="G95" s="297"/>
      <c r="H95" s="279" t="s">
        <v>5508</v>
      </c>
      <c r="I95" s="279" t="s">
        <v>5505</v>
      </c>
      <c r="J95" s="279"/>
      <c r="K95" s="290"/>
    </row>
    <row r="96" spans="2:11" ht="15" customHeight="1">
      <c r="B96" s="302"/>
      <c r="C96" s="303"/>
      <c r="D96" s="303"/>
      <c r="E96" s="303"/>
      <c r="F96" s="303"/>
      <c r="G96" s="303"/>
      <c r="H96" s="303"/>
      <c r="I96" s="303"/>
      <c r="J96" s="303"/>
      <c r="K96" s="304"/>
    </row>
    <row r="97" spans="2:11" ht="18.75" customHeight="1">
      <c r="B97" s="305"/>
      <c r="C97" s="306"/>
      <c r="D97" s="306"/>
      <c r="E97" s="306"/>
      <c r="F97" s="306"/>
      <c r="G97" s="306"/>
      <c r="H97" s="306"/>
      <c r="I97" s="306"/>
      <c r="J97" s="306"/>
      <c r="K97" s="305"/>
    </row>
    <row r="98" spans="2:11" ht="18.75" customHeight="1">
      <c r="B98" s="285"/>
      <c r="C98" s="285"/>
      <c r="D98" s="285"/>
      <c r="E98" s="285"/>
      <c r="F98" s="285"/>
      <c r="G98" s="285"/>
      <c r="H98" s="285"/>
      <c r="I98" s="285"/>
      <c r="J98" s="285"/>
      <c r="K98" s="285"/>
    </row>
    <row r="99" spans="2:11" ht="7.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8"/>
    </row>
    <row r="100" spans="2:11" ht="45" customHeight="1">
      <c r="B100" s="289"/>
      <c r="C100" s="394" t="s">
        <v>5509</v>
      </c>
      <c r="D100" s="394"/>
      <c r="E100" s="394"/>
      <c r="F100" s="394"/>
      <c r="G100" s="394"/>
      <c r="H100" s="394"/>
      <c r="I100" s="394"/>
      <c r="J100" s="394"/>
      <c r="K100" s="290"/>
    </row>
    <row r="101" spans="2:11" ht="17.25" customHeight="1">
      <c r="B101" s="289"/>
      <c r="C101" s="291" t="s">
        <v>5465</v>
      </c>
      <c r="D101" s="291"/>
      <c r="E101" s="291"/>
      <c r="F101" s="291" t="s">
        <v>5466</v>
      </c>
      <c r="G101" s="292"/>
      <c r="H101" s="291" t="s">
        <v>271</v>
      </c>
      <c r="I101" s="291" t="s">
        <v>59</v>
      </c>
      <c r="J101" s="291" t="s">
        <v>5467</v>
      </c>
      <c r="K101" s="290"/>
    </row>
    <row r="102" spans="2:11" ht="17.25" customHeight="1">
      <c r="B102" s="289"/>
      <c r="C102" s="293" t="s">
        <v>5468</v>
      </c>
      <c r="D102" s="293"/>
      <c r="E102" s="293"/>
      <c r="F102" s="294" t="s">
        <v>5469</v>
      </c>
      <c r="G102" s="295"/>
      <c r="H102" s="293"/>
      <c r="I102" s="293"/>
      <c r="J102" s="293" t="s">
        <v>5470</v>
      </c>
      <c r="K102" s="290"/>
    </row>
    <row r="103" spans="2:11" ht="5.25" customHeight="1">
      <c r="B103" s="289"/>
      <c r="C103" s="291"/>
      <c r="D103" s="291"/>
      <c r="E103" s="291"/>
      <c r="F103" s="291"/>
      <c r="G103" s="307"/>
      <c r="H103" s="291"/>
      <c r="I103" s="291"/>
      <c r="J103" s="291"/>
      <c r="K103" s="290"/>
    </row>
    <row r="104" spans="2:11" ht="15" customHeight="1">
      <c r="B104" s="289"/>
      <c r="C104" s="279" t="s">
        <v>55</v>
      </c>
      <c r="D104" s="296"/>
      <c r="E104" s="296"/>
      <c r="F104" s="298" t="s">
        <v>5471</v>
      </c>
      <c r="G104" s="307"/>
      <c r="H104" s="279" t="s">
        <v>5510</v>
      </c>
      <c r="I104" s="279" t="s">
        <v>5473</v>
      </c>
      <c r="J104" s="279">
        <v>20</v>
      </c>
      <c r="K104" s="290"/>
    </row>
    <row r="105" spans="2:11" ht="15" customHeight="1">
      <c r="B105" s="289"/>
      <c r="C105" s="279" t="s">
        <v>5474</v>
      </c>
      <c r="D105" s="279"/>
      <c r="E105" s="279"/>
      <c r="F105" s="298" t="s">
        <v>5471</v>
      </c>
      <c r="G105" s="279"/>
      <c r="H105" s="279" t="s">
        <v>5510</v>
      </c>
      <c r="I105" s="279" t="s">
        <v>5473</v>
      </c>
      <c r="J105" s="279">
        <v>120</v>
      </c>
      <c r="K105" s="290"/>
    </row>
    <row r="106" spans="2:11" ht="15" customHeight="1">
      <c r="B106" s="299"/>
      <c r="C106" s="279" t="s">
        <v>5476</v>
      </c>
      <c r="D106" s="279"/>
      <c r="E106" s="279"/>
      <c r="F106" s="298" t="s">
        <v>5477</v>
      </c>
      <c r="G106" s="279"/>
      <c r="H106" s="279" t="s">
        <v>5510</v>
      </c>
      <c r="I106" s="279" t="s">
        <v>5473</v>
      </c>
      <c r="J106" s="279">
        <v>50</v>
      </c>
      <c r="K106" s="290"/>
    </row>
    <row r="107" spans="2:11" ht="15" customHeight="1">
      <c r="B107" s="299"/>
      <c r="C107" s="279" t="s">
        <v>5479</v>
      </c>
      <c r="D107" s="279"/>
      <c r="E107" s="279"/>
      <c r="F107" s="298" t="s">
        <v>5471</v>
      </c>
      <c r="G107" s="279"/>
      <c r="H107" s="279" t="s">
        <v>5510</v>
      </c>
      <c r="I107" s="279" t="s">
        <v>5481</v>
      </c>
      <c r="J107" s="279"/>
      <c r="K107" s="290"/>
    </row>
    <row r="108" spans="2:11" ht="15" customHeight="1">
      <c r="B108" s="299"/>
      <c r="C108" s="279" t="s">
        <v>5490</v>
      </c>
      <c r="D108" s="279"/>
      <c r="E108" s="279"/>
      <c r="F108" s="298" t="s">
        <v>5477</v>
      </c>
      <c r="G108" s="279"/>
      <c r="H108" s="279" t="s">
        <v>5510</v>
      </c>
      <c r="I108" s="279" t="s">
        <v>5473</v>
      </c>
      <c r="J108" s="279">
        <v>50</v>
      </c>
      <c r="K108" s="290"/>
    </row>
    <row r="109" spans="2:11" ht="15" customHeight="1">
      <c r="B109" s="299"/>
      <c r="C109" s="279" t="s">
        <v>5498</v>
      </c>
      <c r="D109" s="279"/>
      <c r="E109" s="279"/>
      <c r="F109" s="298" t="s">
        <v>5477</v>
      </c>
      <c r="G109" s="279"/>
      <c r="H109" s="279" t="s">
        <v>5510</v>
      </c>
      <c r="I109" s="279" t="s">
        <v>5473</v>
      </c>
      <c r="J109" s="279">
        <v>50</v>
      </c>
      <c r="K109" s="290"/>
    </row>
    <row r="110" spans="2:11" ht="15" customHeight="1">
      <c r="B110" s="299"/>
      <c r="C110" s="279" t="s">
        <v>5496</v>
      </c>
      <c r="D110" s="279"/>
      <c r="E110" s="279"/>
      <c r="F110" s="298" t="s">
        <v>5477</v>
      </c>
      <c r="G110" s="279"/>
      <c r="H110" s="279" t="s">
        <v>5510</v>
      </c>
      <c r="I110" s="279" t="s">
        <v>5473</v>
      </c>
      <c r="J110" s="279">
        <v>50</v>
      </c>
      <c r="K110" s="290"/>
    </row>
    <row r="111" spans="2:11" ht="15" customHeight="1">
      <c r="B111" s="299"/>
      <c r="C111" s="279" t="s">
        <v>55</v>
      </c>
      <c r="D111" s="279"/>
      <c r="E111" s="279"/>
      <c r="F111" s="298" t="s">
        <v>5471</v>
      </c>
      <c r="G111" s="279"/>
      <c r="H111" s="279" t="s">
        <v>5511</v>
      </c>
      <c r="I111" s="279" t="s">
        <v>5473</v>
      </c>
      <c r="J111" s="279">
        <v>20</v>
      </c>
      <c r="K111" s="290"/>
    </row>
    <row r="112" spans="2:11" ht="15" customHeight="1">
      <c r="B112" s="299"/>
      <c r="C112" s="279" t="s">
        <v>5512</v>
      </c>
      <c r="D112" s="279"/>
      <c r="E112" s="279"/>
      <c r="F112" s="298" t="s">
        <v>5471</v>
      </c>
      <c r="G112" s="279"/>
      <c r="H112" s="279" t="s">
        <v>5513</v>
      </c>
      <c r="I112" s="279" t="s">
        <v>5473</v>
      </c>
      <c r="J112" s="279">
        <v>120</v>
      </c>
      <c r="K112" s="290"/>
    </row>
    <row r="113" spans="2:11" ht="15" customHeight="1">
      <c r="B113" s="299"/>
      <c r="C113" s="279" t="s">
        <v>40</v>
      </c>
      <c r="D113" s="279"/>
      <c r="E113" s="279"/>
      <c r="F113" s="298" t="s">
        <v>5471</v>
      </c>
      <c r="G113" s="279"/>
      <c r="H113" s="279" t="s">
        <v>5514</v>
      </c>
      <c r="I113" s="279" t="s">
        <v>5505</v>
      </c>
      <c r="J113" s="279"/>
      <c r="K113" s="290"/>
    </row>
    <row r="114" spans="2:11" ht="15" customHeight="1">
      <c r="B114" s="299"/>
      <c r="C114" s="279" t="s">
        <v>50</v>
      </c>
      <c r="D114" s="279"/>
      <c r="E114" s="279"/>
      <c r="F114" s="298" t="s">
        <v>5471</v>
      </c>
      <c r="G114" s="279"/>
      <c r="H114" s="279" t="s">
        <v>5515</v>
      </c>
      <c r="I114" s="279" t="s">
        <v>5505</v>
      </c>
      <c r="J114" s="279"/>
      <c r="K114" s="290"/>
    </row>
    <row r="115" spans="2:11" ht="15" customHeight="1">
      <c r="B115" s="299"/>
      <c r="C115" s="279" t="s">
        <v>59</v>
      </c>
      <c r="D115" s="279"/>
      <c r="E115" s="279"/>
      <c r="F115" s="298" t="s">
        <v>5471</v>
      </c>
      <c r="G115" s="279"/>
      <c r="H115" s="279" t="s">
        <v>5516</v>
      </c>
      <c r="I115" s="279" t="s">
        <v>5517</v>
      </c>
      <c r="J115" s="279"/>
      <c r="K115" s="290"/>
    </row>
    <row r="116" spans="2:11" ht="15" customHeight="1">
      <c r="B116" s="302"/>
      <c r="C116" s="308"/>
      <c r="D116" s="308"/>
      <c r="E116" s="308"/>
      <c r="F116" s="308"/>
      <c r="G116" s="308"/>
      <c r="H116" s="308"/>
      <c r="I116" s="308"/>
      <c r="J116" s="308"/>
      <c r="K116" s="304"/>
    </row>
    <row r="117" spans="2:11" ht="18.75" customHeight="1">
      <c r="B117" s="309"/>
      <c r="C117" s="275"/>
      <c r="D117" s="275"/>
      <c r="E117" s="275"/>
      <c r="F117" s="310"/>
      <c r="G117" s="275"/>
      <c r="H117" s="275"/>
      <c r="I117" s="275"/>
      <c r="J117" s="275"/>
      <c r="K117" s="309"/>
    </row>
    <row r="118" spans="2:11" ht="18.75" customHeight="1"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</row>
    <row r="119" spans="2:11" ht="7.5" customHeight="1">
      <c r="B119" s="311"/>
      <c r="C119" s="312"/>
      <c r="D119" s="312"/>
      <c r="E119" s="312"/>
      <c r="F119" s="312"/>
      <c r="G119" s="312"/>
      <c r="H119" s="312"/>
      <c r="I119" s="312"/>
      <c r="J119" s="312"/>
      <c r="K119" s="313"/>
    </row>
    <row r="120" spans="2:11" ht="45" customHeight="1">
      <c r="B120" s="314"/>
      <c r="C120" s="390" t="s">
        <v>5518</v>
      </c>
      <c r="D120" s="390"/>
      <c r="E120" s="390"/>
      <c r="F120" s="390"/>
      <c r="G120" s="390"/>
      <c r="H120" s="390"/>
      <c r="I120" s="390"/>
      <c r="J120" s="390"/>
      <c r="K120" s="315"/>
    </row>
    <row r="121" spans="2:11" ht="17.25" customHeight="1">
      <c r="B121" s="316"/>
      <c r="C121" s="291" t="s">
        <v>5465</v>
      </c>
      <c r="D121" s="291"/>
      <c r="E121" s="291"/>
      <c r="F121" s="291" t="s">
        <v>5466</v>
      </c>
      <c r="G121" s="292"/>
      <c r="H121" s="291" t="s">
        <v>271</v>
      </c>
      <c r="I121" s="291" t="s">
        <v>59</v>
      </c>
      <c r="J121" s="291" t="s">
        <v>5467</v>
      </c>
      <c r="K121" s="317"/>
    </row>
    <row r="122" spans="2:11" ht="17.25" customHeight="1">
      <c r="B122" s="316"/>
      <c r="C122" s="293" t="s">
        <v>5468</v>
      </c>
      <c r="D122" s="293"/>
      <c r="E122" s="293"/>
      <c r="F122" s="294" t="s">
        <v>5469</v>
      </c>
      <c r="G122" s="295"/>
      <c r="H122" s="293"/>
      <c r="I122" s="293"/>
      <c r="J122" s="293" t="s">
        <v>5470</v>
      </c>
      <c r="K122" s="317"/>
    </row>
    <row r="123" spans="2:11" ht="5.25" customHeight="1">
      <c r="B123" s="318"/>
      <c r="C123" s="296"/>
      <c r="D123" s="296"/>
      <c r="E123" s="296"/>
      <c r="F123" s="296"/>
      <c r="G123" s="279"/>
      <c r="H123" s="296"/>
      <c r="I123" s="296"/>
      <c r="J123" s="296"/>
      <c r="K123" s="319"/>
    </row>
    <row r="124" spans="2:11" ht="15" customHeight="1">
      <c r="B124" s="318"/>
      <c r="C124" s="279" t="s">
        <v>5474</v>
      </c>
      <c r="D124" s="296"/>
      <c r="E124" s="296"/>
      <c r="F124" s="298" t="s">
        <v>5471</v>
      </c>
      <c r="G124" s="279"/>
      <c r="H124" s="279" t="s">
        <v>5510</v>
      </c>
      <c r="I124" s="279" t="s">
        <v>5473</v>
      </c>
      <c r="J124" s="279">
        <v>120</v>
      </c>
      <c r="K124" s="320"/>
    </row>
    <row r="125" spans="2:11" ht="15" customHeight="1">
      <c r="B125" s="318"/>
      <c r="C125" s="279" t="s">
        <v>5519</v>
      </c>
      <c r="D125" s="279"/>
      <c r="E125" s="279"/>
      <c r="F125" s="298" t="s">
        <v>5471</v>
      </c>
      <c r="G125" s="279"/>
      <c r="H125" s="279" t="s">
        <v>5520</v>
      </c>
      <c r="I125" s="279" t="s">
        <v>5473</v>
      </c>
      <c r="J125" s="279" t="s">
        <v>5521</v>
      </c>
      <c r="K125" s="320"/>
    </row>
    <row r="126" spans="2:11" ht="15" customHeight="1">
      <c r="B126" s="318"/>
      <c r="C126" s="279" t="s">
        <v>5420</v>
      </c>
      <c r="D126" s="279"/>
      <c r="E126" s="279"/>
      <c r="F126" s="298" t="s">
        <v>5471</v>
      </c>
      <c r="G126" s="279"/>
      <c r="H126" s="279" t="s">
        <v>5522</v>
      </c>
      <c r="I126" s="279" t="s">
        <v>5473</v>
      </c>
      <c r="J126" s="279" t="s">
        <v>5521</v>
      </c>
      <c r="K126" s="320"/>
    </row>
    <row r="127" spans="2:11" ht="15" customHeight="1">
      <c r="B127" s="318"/>
      <c r="C127" s="279" t="s">
        <v>5482</v>
      </c>
      <c r="D127" s="279"/>
      <c r="E127" s="279"/>
      <c r="F127" s="298" t="s">
        <v>5477</v>
      </c>
      <c r="G127" s="279"/>
      <c r="H127" s="279" t="s">
        <v>5483</v>
      </c>
      <c r="I127" s="279" t="s">
        <v>5473</v>
      </c>
      <c r="J127" s="279">
        <v>15</v>
      </c>
      <c r="K127" s="320"/>
    </row>
    <row r="128" spans="2:11" ht="15" customHeight="1">
      <c r="B128" s="318"/>
      <c r="C128" s="300" t="s">
        <v>5484</v>
      </c>
      <c r="D128" s="300"/>
      <c r="E128" s="300"/>
      <c r="F128" s="301" t="s">
        <v>5477</v>
      </c>
      <c r="G128" s="300"/>
      <c r="H128" s="300" t="s">
        <v>5485</v>
      </c>
      <c r="I128" s="300" t="s">
        <v>5473</v>
      </c>
      <c r="J128" s="300">
        <v>15</v>
      </c>
      <c r="K128" s="320"/>
    </row>
    <row r="129" spans="2:11" ht="15" customHeight="1">
      <c r="B129" s="318"/>
      <c r="C129" s="300" t="s">
        <v>5486</v>
      </c>
      <c r="D129" s="300"/>
      <c r="E129" s="300"/>
      <c r="F129" s="301" t="s">
        <v>5477</v>
      </c>
      <c r="G129" s="300"/>
      <c r="H129" s="300" t="s">
        <v>5487</v>
      </c>
      <c r="I129" s="300" t="s">
        <v>5473</v>
      </c>
      <c r="J129" s="300">
        <v>20</v>
      </c>
      <c r="K129" s="320"/>
    </row>
    <row r="130" spans="2:11" ht="15" customHeight="1">
      <c r="B130" s="318"/>
      <c r="C130" s="300" t="s">
        <v>5488</v>
      </c>
      <c r="D130" s="300"/>
      <c r="E130" s="300"/>
      <c r="F130" s="301" t="s">
        <v>5477</v>
      </c>
      <c r="G130" s="300"/>
      <c r="H130" s="300" t="s">
        <v>5489</v>
      </c>
      <c r="I130" s="300" t="s">
        <v>5473</v>
      </c>
      <c r="J130" s="300">
        <v>20</v>
      </c>
      <c r="K130" s="320"/>
    </row>
    <row r="131" spans="2:11" ht="15" customHeight="1">
      <c r="B131" s="318"/>
      <c r="C131" s="279" t="s">
        <v>5476</v>
      </c>
      <c r="D131" s="279"/>
      <c r="E131" s="279"/>
      <c r="F131" s="298" t="s">
        <v>5477</v>
      </c>
      <c r="G131" s="279"/>
      <c r="H131" s="279" t="s">
        <v>5510</v>
      </c>
      <c r="I131" s="279" t="s">
        <v>5473</v>
      </c>
      <c r="J131" s="279">
        <v>50</v>
      </c>
      <c r="K131" s="320"/>
    </row>
    <row r="132" spans="2:11" ht="15" customHeight="1">
      <c r="B132" s="318"/>
      <c r="C132" s="279" t="s">
        <v>5490</v>
      </c>
      <c r="D132" s="279"/>
      <c r="E132" s="279"/>
      <c r="F132" s="298" t="s">
        <v>5477</v>
      </c>
      <c r="G132" s="279"/>
      <c r="H132" s="279" t="s">
        <v>5510</v>
      </c>
      <c r="I132" s="279" t="s">
        <v>5473</v>
      </c>
      <c r="J132" s="279">
        <v>50</v>
      </c>
      <c r="K132" s="320"/>
    </row>
    <row r="133" spans="2:11" ht="15" customHeight="1">
      <c r="B133" s="318"/>
      <c r="C133" s="279" t="s">
        <v>5496</v>
      </c>
      <c r="D133" s="279"/>
      <c r="E133" s="279"/>
      <c r="F133" s="298" t="s">
        <v>5477</v>
      </c>
      <c r="G133" s="279"/>
      <c r="H133" s="279" t="s">
        <v>5510</v>
      </c>
      <c r="I133" s="279" t="s">
        <v>5473</v>
      </c>
      <c r="J133" s="279">
        <v>50</v>
      </c>
      <c r="K133" s="320"/>
    </row>
    <row r="134" spans="2:11" ht="15" customHeight="1">
      <c r="B134" s="318"/>
      <c r="C134" s="279" t="s">
        <v>5498</v>
      </c>
      <c r="D134" s="279"/>
      <c r="E134" s="279"/>
      <c r="F134" s="298" t="s">
        <v>5477</v>
      </c>
      <c r="G134" s="279"/>
      <c r="H134" s="279" t="s">
        <v>5510</v>
      </c>
      <c r="I134" s="279" t="s">
        <v>5473</v>
      </c>
      <c r="J134" s="279">
        <v>50</v>
      </c>
      <c r="K134" s="320"/>
    </row>
    <row r="135" spans="2:11" ht="15" customHeight="1">
      <c r="B135" s="318"/>
      <c r="C135" s="279" t="s">
        <v>276</v>
      </c>
      <c r="D135" s="279"/>
      <c r="E135" s="279"/>
      <c r="F135" s="298" t="s">
        <v>5477</v>
      </c>
      <c r="G135" s="279"/>
      <c r="H135" s="279" t="s">
        <v>5523</v>
      </c>
      <c r="I135" s="279" t="s">
        <v>5473</v>
      </c>
      <c r="J135" s="279">
        <v>255</v>
      </c>
      <c r="K135" s="320"/>
    </row>
    <row r="136" spans="2:11" ht="15" customHeight="1">
      <c r="B136" s="318"/>
      <c r="C136" s="279" t="s">
        <v>5500</v>
      </c>
      <c r="D136" s="279"/>
      <c r="E136" s="279"/>
      <c r="F136" s="298" t="s">
        <v>5471</v>
      </c>
      <c r="G136" s="279"/>
      <c r="H136" s="279" t="s">
        <v>5524</v>
      </c>
      <c r="I136" s="279" t="s">
        <v>5502</v>
      </c>
      <c r="J136" s="279"/>
      <c r="K136" s="320"/>
    </row>
    <row r="137" spans="2:11" ht="15" customHeight="1">
      <c r="B137" s="318"/>
      <c r="C137" s="279" t="s">
        <v>5503</v>
      </c>
      <c r="D137" s="279"/>
      <c r="E137" s="279"/>
      <c r="F137" s="298" t="s">
        <v>5471</v>
      </c>
      <c r="G137" s="279"/>
      <c r="H137" s="279" t="s">
        <v>5525</v>
      </c>
      <c r="I137" s="279" t="s">
        <v>5505</v>
      </c>
      <c r="J137" s="279"/>
      <c r="K137" s="320"/>
    </row>
    <row r="138" spans="2:11" ht="15" customHeight="1">
      <c r="B138" s="318"/>
      <c r="C138" s="279" t="s">
        <v>5506</v>
      </c>
      <c r="D138" s="279"/>
      <c r="E138" s="279"/>
      <c r="F138" s="298" t="s">
        <v>5471</v>
      </c>
      <c r="G138" s="279"/>
      <c r="H138" s="279" t="s">
        <v>5506</v>
      </c>
      <c r="I138" s="279" t="s">
        <v>5505</v>
      </c>
      <c r="J138" s="279"/>
      <c r="K138" s="320"/>
    </row>
    <row r="139" spans="2:11" ht="15" customHeight="1">
      <c r="B139" s="318"/>
      <c r="C139" s="279" t="s">
        <v>40</v>
      </c>
      <c r="D139" s="279"/>
      <c r="E139" s="279"/>
      <c r="F139" s="298" t="s">
        <v>5471</v>
      </c>
      <c r="G139" s="279"/>
      <c r="H139" s="279" t="s">
        <v>5526</v>
      </c>
      <c r="I139" s="279" t="s">
        <v>5505</v>
      </c>
      <c r="J139" s="279"/>
      <c r="K139" s="320"/>
    </row>
    <row r="140" spans="2:11" ht="15" customHeight="1">
      <c r="B140" s="318"/>
      <c r="C140" s="279" t="s">
        <v>5527</v>
      </c>
      <c r="D140" s="279"/>
      <c r="E140" s="279"/>
      <c r="F140" s="298" t="s">
        <v>5471</v>
      </c>
      <c r="G140" s="279"/>
      <c r="H140" s="279" t="s">
        <v>5528</v>
      </c>
      <c r="I140" s="279" t="s">
        <v>5505</v>
      </c>
      <c r="J140" s="279"/>
      <c r="K140" s="320"/>
    </row>
    <row r="141" spans="2:11" ht="15" customHeight="1">
      <c r="B141" s="321"/>
      <c r="C141" s="322"/>
      <c r="D141" s="322"/>
      <c r="E141" s="322"/>
      <c r="F141" s="322"/>
      <c r="G141" s="322"/>
      <c r="H141" s="322"/>
      <c r="I141" s="322"/>
      <c r="J141" s="322"/>
      <c r="K141" s="323"/>
    </row>
    <row r="142" spans="2:11" ht="18.75" customHeight="1">
      <c r="B142" s="275"/>
      <c r="C142" s="275"/>
      <c r="D142" s="275"/>
      <c r="E142" s="275"/>
      <c r="F142" s="310"/>
      <c r="G142" s="275"/>
      <c r="H142" s="275"/>
      <c r="I142" s="275"/>
      <c r="J142" s="275"/>
      <c r="K142" s="275"/>
    </row>
    <row r="143" spans="2:11" ht="18.75" customHeight="1"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</row>
    <row r="144" spans="2:11" ht="7.5" customHeight="1">
      <c r="B144" s="286"/>
      <c r="C144" s="287"/>
      <c r="D144" s="287"/>
      <c r="E144" s="287"/>
      <c r="F144" s="287"/>
      <c r="G144" s="287"/>
      <c r="H144" s="287"/>
      <c r="I144" s="287"/>
      <c r="J144" s="287"/>
      <c r="K144" s="288"/>
    </row>
    <row r="145" spans="2:11" ht="45" customHeight="1">
      <c r="B145" s="289"/>
      <c r="C145" s="394" t="s">
        <v>5529</v>
      </c>
      <c r="D145" s="394"/>
      <c r="E145" s="394"/>
      <c r="F145" s="394"/>
      <c r="G145" s="394"/>
      <c r="H145" s="394"/>
      <c r="I145" s="394"/>
      <c r="J145" s="394"/>
      <c r="K145" s="290"/>
    </row>
    <row r="146" spans="2:11" ht="17.25" customHeight="1">
      <c r="B146" s="289"/>
      <c r="C146" s="291" t="s">
        <v>5465</v>
      </c>
      <c r="D146" s="291"/>
      <c r="E146" s="291"/>
      <c r="F146" s="291" t="s">
        <v>5466</v>
      </c>
      <c r="G146" s="292"/>
      <c r="H146" s="291" t="s">
        <v>271</v>
      </c>
      <c r="I146" s="291" t="s">
        <v>59</v>
      </c>
      <c r="J146" s="291" t="s">
        <v>5467</v>
      </c>
      <c r="K146" s="290"/>
    </row>
    <row r="147" spans="2:11" ht="17.25" customHeight="1">
      <c r="B147" s="289"/>
      <c r="C147" s="293" t="s">
        <v>5468</v>
      </c>
      <c r="D147" s="293"/>
      <c r="E147" s="293"/>
      <c r="F147" s="294" t="s">
        <v>5469</v>
      </c>
      <c r="G147" s="295"/>
      <c r="H147" s="293"/>
      <c r="I147" s="293"/>
      <c r="J147" s="293" t="s">
        <v>5470</v>
      </c>
      <c r="K147" s="290"/>
    </row>
    <row r="148" spans="2:11" ht="5.25" customHeight="1">
      <c r="B148" s="299"/>
      <c r="C148" s="296"/>
      <c r="D148" s="296"/>
      <c r="E148" s="296"/>
      <c r="F148" s="296"/>
      <c r="G148" s="297"/>
      <c r="H148" s="296"/>
      <c r="I148" s="296"/>
      <c r="J148" s="296"/>
      <c r="K148" s="320"/>
    </row>
    <row r="149" spans="2:11" ht="15" customHeight="1">
      <c r="B149" s="299"/>
      <c r="C149" s="324" t="s">
        <v>5474</v>
      </c>
      <c r="D149" s="279"/>
      <c r="E149" s="279"/>
      <c r="F149" s="325" t="s">
        <v>5471</v>
      </c>
      <c r="G149" s="279"/>
      <c r="H149" s="324" t="s">
        <v>5510</v>
      </c>
      <c r="I149" s="324" t="s">
        <v>5473</v>
      </c>
      <c r="J149" s="324">
        <v>120</v>
      </c>
      <c r="K149" s="320"/>
    </row>
    <row r="150" spans="2:11" ht="15" customHeight="1">
      <c r="B150" s="299"/>
      <c r="C150" s="324" t="s">
        <v>5519</v>
      </c>
      <c r="D150" s="279"/>
      <c r="E150" s="279"/>
      <c r="F150" s="325" t="s">
        <v>5471</v>
      </c>
      <c r="G150" s="279"/>
      <c r="H150" s="324" t="s">
        <v>5530</v>
      </c>
      <c r="I150" s="324" t="s">
        <v>5473</v>
      </c>
      <c r="J150" s="324" t="s">
        <v>5521</v>
      </c>
      <c r="K150" s="320"/>
    </row>
    <row r="151" spans="2:11" ht="15" customHeight="1">
      <c r="B151" s="299"/>
      <c r="C151" s="324" t="s">
        <v>5420</v>
      </c>
      <c r="D151" s="279"/>
      <c r="E151" s="279"/>
      <c r="F151" s="325" t="s">
        <v>5471</v>
      </c>
      <c r="G151" s="279"/>
      <c r="H151" s="324" t="s">
        <v>5531</v>
      </c>
      <c r="I151" s="324" t="s">
        <v>5473</v>
      </c>
      <c r="J151" s="324" t="s">
        <v>5521</v>
      </c>
      <c r="K151" s="320"/>
    </row>
    <row r="152" spans="2:11" ht="15" customHeight="1">
      <c r="B152" s="299"/>
      <c r="C152" s="324" t="s">
        <v>5476</v>
      </c>
      <c r="D152" s="279"/>
      <c r="E152" s="279"/>
      <c r="F152" s="325" t="s">
        <v>5477</v>
      </c>
      <c r="G152" s="279"/>
      <c r="H152" s="324" t="s">
        <v>5510</v>
      </c>
      <c r="I152" s="324" t="s">
        <v>5473</v>
      </c>
      <c r="J152" s="324">
        <v>50</v>
      </c>
      <c r="K152" s="320"/>
    </row>
    <row r="153" spans="2:11" ht="15" customHeight="1">
      <c r="B153" s="299"/>
      <c r="C153" s="324" t="s">
        <v>5479</v>
      </c>
      <c r="D153" s="279"/>
      <c r="E153" s="279"/>
      <c r="F153" s="325" t="s">
        <v>5471</v>
      </c>
      <c r="G153" s="279"/>
      <c r="H153" s="324" t="s">
        <v>5510</v>
      </c>
      <c r="I153" s="324" t="s">
        <v>5481</v>
      </c>
      <c r="J153" s="324"/>
      <c r="K153" s="320"/>
    </row>
    <row r="154" spans="2:11" ht="15" customHeight="1">
      <c r="B154" s="299"/>
      <c r="C154" s="324" t="s">
        <v>5490</v>
      </c>
      <c r="D154" s="279"/>
      <c r="E154" s="279"/>
      <c r="F154" s="325" t="s">
        <v>5477</v>
      </c>
      <c r="G154" s="279"/>
      <c r="H154" s="324" t="s">
        <v>5510</v>
      </c>
      <c r="I154" s="324" t="s">
        <v>5473</v>
      </c>
      <c r="J154" s="324">
        <v>50</v>
      </c>
      <c r="K154" s="320"/>
    </row>
    <row r="155" spans="2:11" ht="15" customHeight="1">
      <c r="B155" s="299"/>
      <c r="C155" s="324" t="s">
        <v>5498</v>
      </c>
      <c r="D155" s="279"/>
      <c r="E155" s="279"/>
      <c r="F155" s="325" t="s">
        <v>5477</v>
      </c>
      <c r="G155" s="279"/>
      <c r="H155" s="324" t="s">
        <v>5510</v>
      </c>
      <c r="I155" s="324" t="s">
        <v>5473</v>
      </c>
      <c r="J155" s="324">
        <v>50</v>
      </c>
      <c r="K155" s="320"/>
    </row>
    <row r="156" spans="2:11" ht="15" customHeight="1">
      <c r="B156" s="299"/>
      <c r="C156" s="324" t="s">
        <v>5496</v>
      </c>
      <c r="D156" s="279"/>
      <c r="E156" s="279"/>
      <c r="F156" s="325" t="s">
        <v>5477</v>
      </c>
      <c r="G156" s="279"/>
      <c r="H156" s="324" t="s">
        <v>5510</v>
      </c>
      <c r="I156" s="324" t="s">
        <v>5473</v>
      </c>
      <c r="J156" s="324">
        <v>50</v>
      </c>
      <c r="K156" s="320"/>
    </row>
    <row r="157" spans="2:11" ht="15" customHeight="1">
      <c r="B157" s="299"/>
      <c r="C157" s="324" t="s">
        <v>158</v>
      </c>
      <c r="D157" s="279"/>
      <c r="E157" s="279"/>
      <c r="F157" s="325" t="s">
        <v>5471</v>
      </c>
      <c r="G157" s="279"/>
      <c r="H157" s="324" t="s">
        <v>5532</v>
      </c>
      <c r="I157" s="324" t="s">
        <v>5473</v>
      </c>
      <c r="J157" s="324" t="s">
        <v>5533</v>
      </c>
      <c r="K157" s="320"/>
    </row>
    <row r="158" spans="2:11" ht="15" customHeight="1">
      <c r="B158" s="299"/>
      <c r="C158" s="324" t="s">
        <v>5534</v>
      </c>
      <c r="D158" s="279"/>
      <c r="E158" s="279"/>
      <c r="F158" s="325" t="s">
        <v>5471</v>
      </c>
      <c r="G158" s="279"/>
      <c r="H158" s="324" t="s">
        <v>5535</v>
      </c>
      <c r="I158" s="324" t="s">
        <v>5505</v>
      </c>
      <c r="J158" s="324"/>
      <c r="K158" s="320"/>
    </row>
    <row r="159" spans="2:11" ht="15" customHeight="1">
      <c r="B159" s="326"/>
      <c r="C159" s="308"/>
      <c r="D159" s="308"/>
      <c r="E159" s="308"/>
      <c r="F159" s="308"/>
      <c r="G159" s="308"/>
      <c r="H159" s="308"/>
      <c r="I159" s="308"/>
      <c r="J159" s="308"/>
      <c r="K159" s="327"/>
    </row>
    <row r="160" spans="2:11" ht="18.75" customHeight="1">
      <c r="B160" s="275"/>
      <c r="C160" s="279"/>
      <c r="D160" s="279"/>
      <c r="E160" s="279"/>
      <c r="F160" s="298"/>
      <c r="G160" s="279"/>
      <c r="H160" s="279"/>
      <c r="I160" s="279"/>
      <c r="J160" s="279"/>
      <c r="K160" s="275"/>
    </row>
    <row r="161" spans="2:11" ht="18.75" customHeight="1"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</row>
    <row r="162" spans="2:11" ht="7.5" customHeight="1">
      <c r="B162" s="267"/>
      <c r="C162" s="268"/>
      <c r="D162" s="268"/>
      <c r="E162" s="268"/>
      <c r="F162" s="268"/>
      <c r="G162" s="268"/>
      <c r="H162" s="268"/>
      <c r="I162" s="268"/>
      <c r="J162" s="268"/>
      <c r="K162" s="269"/>
    </row>
    <row r="163" spans="2:11" ht="45" customHeight="1">
      <c r="B163" s="270"/>
      <c r="C163" s="390" t="s">
        <v>5536</v>
      </c>
      <c r="D163" s="390"/>
      <c r="E163" s="390"/>
      <c r="F163" s="390"/>
      <c r="G163" s="390"/>
      <c r="H163" s="390"/>
      <c r="I163" s="390"/>
      <c r="J163" s="390"/>
      <c r="K163" s="271"/>
    </row>
    <row r="164" spans="2:11" ht="17.25" customHeight="1">
      <c r="B164" s="270"/>
      <c r="C164" s="291" t="s">
        <v>5465</v>
      </c>
      <c r="D164" s="291"/>
      <c r="E164" s="291"/>
      <c r="F164" s="291" t="s">
        <v>5466</v>
      </c>
      <c r="G164" s="328"/>
      <c r="H164" s="329" t="s">
        <v>271</v>
      </c>
      <c r="I164" s="329" t="s">
        <v>59</v>
      </c>
      <c r="J164" s="291" t="s">
        <v>5467</v>
      </c>
      <c r="K164" s="271"/>
    </row>
    <row r="165" spans="2:11" ht="17.25" customHeight="1">
      <c r="B165" s="272"/>
      <c r="C165" s="293" t="s">
        <v>5468</v>
      </c>
      <c r="D165" s="293"/>
      <c r="E165" s="293"/>
      <c r="F165" s="294" t="s">
        <v>5469</v>
      </c>
      <c r="G165" s="330"/>
      <c r="H165" s="331"/>
      <c r="I165" s="331"/>
      <c r="J165" s="293" t="s">
        <v>5470</v>
      </c>
      <c r="K165" s="273"/>
    </row>
    <row r="166" spans="2:11" ht="5.25" customHeight="1">
      <c r="B166" s="299"/>
      <c r="C166" s="296"/>
      <c r="D166" s="296"/>
      <c r="E166" s="296"/>
      <c r="F166" s="296"/>
      <c r="G166" s="297"/>
      <c r="H166" s="296"/>
      <c r="I166" s="296"/>
      <c r="J166" s="296"/>
      <c r="K166" s="320"/>
    </row>
    <row r="167" spans="2:11" ht="15" customHeight="1">
      <c r="B167" s="299"/>
      <c r="C167" s="279" t="s">
        <v>5474</v>
      </c>
      <c r="D167" s="279"/>
      <c r="E167" s="279"/>
      <c r="F167" s="298" t="s">
        <v>5471</v>
      </c>
      <c r="G167" s="279"/>
      <c r="H167" s="279" t="s">
        <v>5510</v>
      </c>
      <c r="I167" s="279" t="s">
        <v>5473</v>
      </c>
      <c r="J167" s="279">
        <v>120</v>
      </c>
      <c r="K167" s="320"/>
    </row>
    <row r="168" spans="2:11" ht="15" customHeight="1">
      <c r="B168" s="299"/>
      <c r="C168" s="279" t="s">
        <v>5519</v>
      </c>
      <c r="D168" s="279"/>
      <c r="E168" s="279"/>
      <c r="F168" s="298" t="s">
        <v>5471</v>
      </c>
      <c r="G168" s="279"/>
      <c r="H168" s="279" t="s">
        <v>5520</v>
      </c>
      <c r="I168" s="279" t="s">
        <v>5473</v>
      </c>
      <c r="J168" s="279" t="s">
        <v>5521</v>
      </c>
      <c r="K168" s="320"/>
    </row>
    <row r="169" spans="2:11" ht="15" customHeight="1">
      <c r="B169" s="299"/>
      <c r="C169" s="279" t="s">
        <v>5420</v>
      </c>
      <c r="D169" s="279"/>
      <c r="E169" s="279"/>
      <c r="F169" s="298" t="s">
        <v>5471</v>
      </c>
      <c r="G169" s="279"/>
      <c r="H169" s="279" t="s">
        <v>5537</v>
      </c>
      <c r="I169" s="279" t="s">
        <v>5473</v>
      </c>
      <c r="J169" s="279" t="s">
        <v>5521</v>
      </c>
      <c r="K169" s="320"/>
    </row>
    <row r="170" spans="2:11" ht="15" customHeight="1">
      <c r="B170" s="299"/>
      <c r="C170" s="279" t="s">
        <v>5476</v>
      </c>
      <c r="D170" s="279"/>
      <c r="E170" s="279"/>
      <c r="F170" s="298" t="s">
        <v>5477</v>
      </c>
      <c r="G170" s="279"/>
      <c r="H170" s="279" t="s">
        <v>5537</v>
      </c>
      <c r="I170" s="279" t="s">
        <v>5473</v>
      </c>
      <c r="J170" s="279">
        <v>50</v>
      </c>
      <c r="K170" s="320"/>
    </row>
    <row r="171" spans="2:11" ht="15" customHeight="1">
      <c r="B171" s="299"/>
      <c r="C171" s="279" t="s">
        <v>5479</v>
      </c>
      <c r="D171" s="279"/>
      <c r="E171" s="279"/>
      <c r="F171" s="298" t="s">
        <v>5471</v>
      </c>
      <c r="G171" s="279"/>
      <c r="H171" s="279" t="s">
        <v>5537</v>
      </c>
      <c r="I171" s="279" t="s">
        <v>5481</v>
      </c>
      <c r="J171" s="279"/>
      <c r="K171" s="320"/>
    </row>
    <row r="172" spans="2:11" ht="15" customHeight="1">
      <c r="B172" s="299"/>
      <c r="C172" s="279" t="s">
        <v>5490</v>
      </c>
      <c r="D172" s="279"/>
      <c r="E172" s="279"/>
      <c r="F172" s="298" t="s">
        <v>5477</v>
      </c>
      <c r="G172" s="279"/>
      <c r="H172" s="279" t="s">
        <v>5537</v>
      </c>
      <c r="I172" s="279" t="s">
        <v>5473</v>
      </c>
      <c r="J172" s="279">
        <v>50</v>
      </c>
      <c r="K172" s="320"/>
    </row>
    <row r="173" spans="2:11" ht="15" customHeight="1">
      <c r="B173" s="299"/>
      <c r="C173" s="279" t="s">
        <v>5498</v>
      </c>
      <c r="D173" s="279"/>
      <c r="E173" s="279"/>
      <c r="F173" s="298" t="s">
        <v>5477</v>
      </c>
      <c r="G173" s="279"/>
      <c r="H173" s="279" t="s">
        <v>5537</v>
      </c>
      <c r="I173" s="279" t="s">
        <v>5473</v>
      </c>
      <c r="J173" s="279">
        <v>50</v>
      </c>
      <c r="K173" s="320"/>
    </row>
    <row r="174" spans="2:11" ht="15" customHeight="1">
      <c r="B174" s="299"/>
      <c r="C174" s="279" t="s">
        <v>5496</v>
      </c>
      <c r="D174" s="279"/>
      <c r="E174" s="279"/>
      <c r="F174" s="298" t="s">
        <v>5477</v>
      </c>
      <c r="G174" s="279"/>
      <c r="H174" s="279" t="s">
        <v>5537</v>
      </c>
      <c r="I174" s="279" t="s">
        <v>5473</v>
      </c>
      <c r="J174" s="279">
        <v>50</v>
      </c>
      <c r="K174" s="320"/>
    </row>
    <row r="175" spans="2:11" ht="15" customHeight="1">
      <c r="B175" s="299"/>
      <c r="C175" s="279" t="s">
        <v>270</v>
      </c>
      <c r="D175" s="279"/>
      <c r="E175" s="279"/>
      <c r="F175" s="298" t="s">
        <v>5471</v>
      </c>
      <c r="G175" s="279"/>
      <c r="H175" s="279" t="s">
        <v>5538</v>
      </c>
      <c r="I175" s="279" t="s">
        <v>5539</v>
      </c>
      <c r="J175" s="279"/>
      <c r="K175" s="320"/>
    </row>
    <row r="176" spans="2:11" ht="15" customHeight="1">
      <c r="B176" s="299"/>
      <c r="C176" s="279" t="s">
        <v>59</v>
      </c>
      <c r="D176" s="279"/>
      <c r="E176" s="279"/>
      <c r="F176" s="298" t="s">
        <v>5471</v>
      </c>
      <c r="G176" s="279"/>
      <c r="H176" s="279" t="s">
        <v>5540</v>
      </c>
      <c r="I176" s="279" t="s">
        <v>5541</v>
      </c>
      <c r="J176" s="279">
        <v>1</v>
      </c>
      <c r="K176" s="320"/>
    </row>
    <row r="177" spans="2:11" ht="15" customHeight="1">
      <c r="B177" s="299"/>
      <c r="C177" s="279" t="s">
        <v>55</v>
      </c>
      <c r="D177" s="279"/>
      <c r="E177" s="279"/>
      <c r="F177" s="298" t="s">
        <v>5471</v>
      </c>
      <c r="G177" s="279"/>
      <c r="H177" s="279" t="s">
        <v>5542</v>
      </c>
      <c r="I177" s="279" t="s">
        <v>5473</v>
      </c>
      <c r="J177" s="279">
        <v>20</v>
      </c>
      <c r="K177" s="320"/>
    </row>
    <row r="178" spans="2:11" ht="15" customHeight="1">
      <c r="B178" s="299"/>
      <c r="C178" s="279" t="s">
        <v>271</v>
      </c>
      <c r="D178" s="279"/>
      <c r="E178" s="279"/>
      <c r="F178" s="298" t="s">
        <v>5471</v>
      </c>
      <c r="G178" s="279"/>
      <c r="H178" s="279" t="s">
        <v>5543</v>
      </c>
      <c r="I178" s="279" t="s">
        <v>5473</v>
      </c>
      <c r="J178" s="279">
        <v>255</v>
      </c>
      <c r="K178" s="320"/>
    </row>
    <row r="179" spans="2:11" ht="15" customHeight="1">
      <c r="B179" s="299"/>
      <c r="C179" s="279" t="s">
        <v>272</v>
      </c>
      <c r="D179" s="279"/>
      <c r="E179" s="279"/>
      <c r="F179" s="298" t="s">
        <v>5471</v>
      </c>
      <c r="G179" s="279"/>
      <c r="H179" s="279" t="s">
        <v>5436</v>
      </c>
      <c r="I179" s="279" t="s">
        <v>5473</v>
      </c>
      <c r="J179" s="279">
        <v>10</v>
      </c>
      <c r="K179" s="320"/>
    </row>
    <row r="180" spans="2:11" ht="15" customHeight="1">
      <c r="B180" s="299"/>
      <c r="C180" s="279" t="s">
        <v>273</v>
      </c>
      <c r="D180" s="279"/>
      <c r="E180" s="279"/>
      <c r="F180" s="298" t="s">
        <v>5471</v>
      </c>
      <c r="G180" s="279"/>
      <c r="H180" s="279" t="s">
        <v>5544</v>
      </c>
      <c r="I180" s="279" t="s">
        <v>5505</v>
      </c>
      <c r="J180" s="279"/>
      <c r="K180" s="320"/>
    </row>
    <row r="181" spans="2:11" ht="15" customHeight="1">
      <c r="B181" s="299"/>
      <c r="C181" s="279" t="s">
        <v>5545</v>
      </c>
      <c r="D181" s="279"/>
      <c r="E181" s="279"/>
      <c r="F181" s="298" t="s">
        <v>5471</v>
      </c>
      <c r="G181" s="279"/>
      <c r="H181" s="279" t="s">
        <v>5546</v>
      </c>
      <c r="I181" s="279" t="s">
        <v>5505</v>
      </c>
      <c r="J181" s="279"/>
      <c r="K181" s="320"/>
    </row>
    <row r="182" spans="2:11" ht="15" customHeight="1">
      <c r="B182" s="299"/>
      <c r="C182" s="279" t="s">
        <v>5534</v>
      </c>
      <c r="D182" s="279"/>
      <c r="E182" s="279"/>
      <c r="F182" s="298" t="s">
        <v>5471</v>
      </c>
      <c r="G182" s="279"/>
      <c r="H182" s="279" t="s">
        <v>5547</v>
      </c>
      <c r="I182" s="279" t="s">
        <v>5505</v>
      </c>
      <c r="J182" s="279"/>
      <c r="K182" s="320"/>
    </row>
    <row r="183" spans="2:11" ht="15" customHeight="1">
      <c r="B183" s="299"/>
      <c r="C183" s="279" t="s">
        <v>275</v>
      </c>
      <c r="D183" s="279"/>
      <c r="E183" s="279"/>
      <c r="F183" s="298" t="s">
        <v>5477</v>
      </c>
      <c r="G183" s="279"/>
      <c r="H183" s="279" t="s">
        <v>5548</v>
      </c>
      <c r="I183" s="279" t="s">
        <v>5473</v>
      </c>
      <c r="J183" s="279">
        <v>50</v>
      </c>
      <c r="K183" s="320"/>
    </row>
    <row r="184" spans="2:11" ht="15" customHeight="1">
      <c r="B184" s="299"/>
      <c r="C184" s="279" t="s">
        <v>5549</v>
      </c>
      <c r="D184" s="279"/>
      <c r="E184" s="279"/>
      <c r="F184" s="298" t="s">
        <v>5477</v>
      </c>
      <c r="G184" s="279"/>
      <c r="H184" s="279" t="s">
        <v>5550</v>
      </c>
      <c r="I184" s="279" t="s">
        <v>5551</v>
      </c>
      <c r="J184" s="279"/>
      <c r="K184" s="320"/>
    </row>
    <row r="185" spans="2:11" ht="15" customHeight="1">
      <c r="B185" s="299"/>
      <c r="C185" s="279" t="s">
        <v>5552</v>
      </c>
      <c r="D185" s="279"/>
      <c r="E185" s="279"/>
      <c r="F185" s="298" t="s">
        <v>5477</v>
      </c>
      <c r="G185" s="279"/>
      <c r="H185" s="279" t="s">
        <v>5553</v>
      </c>
      <c r="I185" s="279" t="s">
        <v>5551</v>
      </c>
      <c r="J185" s="279"/>
      <c r="K185" s="320"/>
    </row>
    <row r="186" spans="2:11" ht="15" customHeight="1">
      <c r="B186" s="299"/>
      <c r="C186" s="279" t="s">
        <v>5554</v>
      </c>
      <c r="D186" s="279"/>
      <c r="E186" s="279"/>
      <c r="F186" s="298" t="s">
        <v>5477</v>
      </c>
      <c r="G186" s="279"/>
      <c r="H186" s="279" t="s">
        <v>5555</v>
      </c>
      <c r="I186" s="279" t="s">
        <v>5551</v>
      </c>
      <c r="J186" s="279"/>
      <c r="K186" s="320"/>
    </row>
    <row r="187" spans="2:11" ht="15" customHeight="1">
      <c r="B187" s="299"/>
      <c r="C187" s="332" t="s">
        <v>5556</v>
      </c>
      <c r="D187" s="279"/>
      <c r="E187" s="279"/>
      <c r="F187" s="298" t="s">
        <v>5477</v>
      </c>
      <c r="G187" s="279"/>
      <c r="H187" s="279" t="s">
        <v>5557</v>
      </c>
      <c r="I187" s="279" t="s">
        <v>5558</v>
      </c>
      <c r="J187" s="333" t="s">
        <v>5559</v>
      </c>
      <c r="K187" s="320"/>
    </row>
    <row r="188" spans="2:11" ht="15" customHeight="1">
      <c r="B188" s="299"/>
      <c r="C188" s="284" t="s">
        <v>44</v>
      </c>
      <c r="D188" s="279"/>
      <c r="E188" s="279"/>
      <c r="F188" s="298" t="s">
        <v>5471</v>
      </c>
      <c r="G188" s="279"/>
      <c r="H188" s="275" t="s">
        <v>5560</v>
      </c>
      <c r="I188" s="279" t="s">
        <v>5561</v>
      </c>
      <c r="J188" s="279"/>
      <c r="K188" s="320"/>
    </row>
    <row r="189" spans="2:11" ht="15" customHeight="1">
      <c r="B189" s="299"/>
      <c r="C189" s="284" t="s">
        <v>5562</v>
      </c>
      <c r="D189" s="279"/>
      <c r="E189" s="279"/>
      <c r="F189" s="298" t="s">
        <v>5471</v>
      </c>
      <c r="G189" s="279"/>
      <c r="H189" s="279" t="s">
        <v>5563</v>
      </c>
      <c r="I189" s="279" t="s">
        <v>5505</v>
      </c>
      <c r="J189" s="279"/>
      <c r="K189" s="320"/>
    </row>
    <row r="190" spans="2:11" ht="15" customHeight="1">
      <c r="B190" s="299"/>
      <c r="C190" s="284" t="s">
        <v>5564</v>
      </c>
      <c r="D190" s="279"/>
      <c r="E190" s="279"/>
      <c r="F190" s="298" t="s">
        <v>5471</v>
      </c>
      <c r="G190" s="279"/>
      <c r="H190" s="279" t="s">
        <v>5565</v>
      </c>
      <c r="I190" s="279" t="s">
        <v>5505</v>
      </c>
      <c r="J190" s="279"/>
      <c r="K190" s="320"/>
    </row>
    <row r="191" spans="2:11" ht="15" customHeight="1">
      <c r="B191" s="299"/>
      <c r="C191" s="284" t="s">
        <v>5566</v>
      </c>
      <c r="D191" s="279"/>
      <c r="E191" s="279"/>
      <c r="F191" s="298" t="s">
        <v>5477</v>
      </c>
      <c r="G191" s="279"/>
      <c r="H191" s="279" t="s">
        <v>5567</v>
      </c>
      <c r="I191" s="279" t="s">
        <v>5505</v>
      </c>
      <c r="J191" s="279"/>
      <c r="K191" s="320"/>
    </row>
    <row r="192" spans="2:11" ht="15" customHeight="1">
      <c r="B192" s="326"/>
      <c r="C192" s="334"/>
      <c r="D192" s="308"/>
      <c r="E192" s="308"/>
      <c r="F192" s="308"/>
      <c r="G192" s="308"/>
      <c r="H192" s="308"/>
      <c r="I192" s="308"/>
      <c r="J192" s="308"/>
      <c r="K192" s="327"/>
    </row>
    <row r="193" spans="2:11" ht="18.75" customHeight="1">
      <c r="B193" s="275"/>
      <c r="C193" s="279"/>
      <c r="D193" s="279"/>
      <c r="E193" s="279"/>
      <c r="F193" s="298"/>
      <c r="G193" s="279"/>
      <c r="H193" s="279"/>
      <c r="I193" s="279"/>
      <c r="J193" s="279"/>
      <c r="K193" s="275"/>
    </row>
    <row r="194" spans="2:11" ht="18.75" customHeight="1">
      <c r="B194" s="275"/>
      <c r="C194" s="279"/>
      <c r="D194" s="279"/>
      <c r="E194" s="279"/>
      <c r="F194" s="298"/>
      <c r="G194" s="279"/>
      <c r="H194" s="279"/>
      <c r="I194" s="279"/>
      <c r="J194" s="279"/>
      <c r="K194" s="275"/>
    </row>
    <row r="195" spans="2:11" ht="18.75" customHeight="1"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</row>
    <row r="196" spans="2:11">
      <c r="B196" s="267"/>
      <c r="C196" s="268"/>
      <c r="D196" s="268"/>
      <c r="E196" s="268"/>
      <c r="F196" s="268"/>
      <c r="G196" s="268"/>
      <c r="H196" s="268"/>
      <c r="I196" s="268"/>
      <c r="J196" s="268"/>
      <c r="K196" s="269"/>
    </row>
    <row r="197" spans="2:11" ht="22.2">
      <c r="B197" s="270"/>
      <c r="C197" s="390" t="s">
        <v>5568</v>
      </c>
      <c r="D197" s="390"/>
      <c r="E197" s="390"/>
      <c r="F197" s="390"/>
      <c r="G197" s="390"/>
      <c r="H197" s="390"/>
      <c r="I197" s="390"/>
      <c r="J197" s="390"/>
      <c r="K197" s="271"/>
    </row>
    <row r="198" spans="2:11" ht="25.5" customHeight="1">
      <c r="B198" s="270"/>
      <c r="C198" s="335" t="s">
        <v>5569</v>
      </c>
      <c r="D198" s="335"/>
      <c r="E198" s="335"/>
      <c r="F198" s="335" t="s">
        <v>5570</v>
      </c>
      <c r="G198" s="336"/>
      <c r="H198" s="395" t="s">
        <v>5571</v>
      </c>
      <c r="I198" s="395"/>
      <c r="J198" s="395"/>
      <c r="K198" s="271"/>
    </row>
    <row r="199" spans="2:11" ht="5.25" customHeight="1">
      <c r="B199" s="299"/>
      <c r="C199" s="296"/>
      <c r="D199" s="296"/>
      <c r="E199" s="296"/>
      <c r="F199" s="296"/>
      <c r="G199" s="279"/>
      <c r="H199" s="296"/>
      <c r="I199" s="296"/>
      <c r="J199" s="296"/>
      <c r="K199" s="320"/>
    </row>
    <row r="200" spans="2:11" ht="15" customHeight="1">
      <c r="B200" s="299"/>
      <c r="C200" s="279" t="s">
        <v>5561</v>
      </c>
      <c r="D200" s="279"/>
      <c r="E200" s="279"/>
      <c r="F200" s="298" t="s">
        <v>45</v>
      </c>
      <c r="G200" s="279"/>
      <c r="H200" s="392" t="s">
        <v>5572</v>
      </c>
      <c r="I200" s="392"/>
      <c r="J200" s="392"/>
      <c r="K200" s="320"/>
    </row>
    <row r="201" spans="2:11" ht="15" customHeight="1">
      <c r="B201" s="299"/>
      <c r="C201" s="305"/>
      <c r="D201" s="279"/>
      <c r="E201" s="279"/>
      <c r="F201" s="298" t="s">
        <v>46</v>
      </c>
      <c r="G201" s="279"/>
      <c r="H201" s="392" t="s">
        <v>5573</v>
      </c>
      <c r="I201" s="392"/>
      <c r="J201" s="392"/>
      <c r="K201" s="320"/>
    </row>
    <row r="202" spans="2:11" ht="15" customHeight="1">
      <c r="B202" s="299"/>
      <c r="C202" s="305"/>
      <c r="D202" s="279"/>
      <c r="E202" s="279"/>
      <c r="F202" s="298" t="s">
        <v>49</v>
      </c>
      <c r="G202" s="279"/>
      <c r="H202" s="392" t="s">
        <v>5574</v>
      </c>
      <c r="I202" s="392"/>
      <c r="J202" s="392"/>
      <c r="K202" s="320"/>
    </row>
    <row r="203" spans="2:11" ht="15" customHeight="1">
      <c r="B203" s="299"/>
      <c r="C203" s="279"/>
      <c r="D203" s="279"/>
      <c r="E203" s="279"/>
      <c r="F203" s="298" t="s">
        <v>47</v>
      </c>
      <c r="G203" s="279"/>
      <c r="H203" s="392" t="s">
        <v>5575</v>
      </c>
      <c r="I203" s="392"/>
      <c r="J203" s="392"/>
      <c r="K203" s="320"/>
    </row>
    <row r="204" spans="2:11" ht="15" customHeight="1">
      <c r="B204" s="299"/>
      <c r="C204" s="279"/>
      <c r="D204" s="279"/>
      <c r="E204" s="279"/>
      <c r="F204" s="298" t="s">
        <v>48</v>
      </c>
      <c r="G204" s="279"/>
      <c r="H204" s="392" t="s">
        <v>5576</v>
      </c>
      <c r="I204" s="392"/>
      <c r="J204" s="392"/>
      <c r="K204" s="320"/>
    </row>
    <row r="205" spans="2:11" ht="15" customHeight="1">
      <c r="B205" s="299"/>
      <c r="C205" s="279"/>
      <c r="D205" s="279"/>
      <c r="E205" s="279"/>
      <c r="F205" s="298"/>
      <c r="G205" s="279"/>
      <c r="H205" s="279"/>
      <c r="I205" s="279"/>
      <c r="J205" s="279"/>
      <c r="K205" s="320"/>
    </row>
    <row r="206" spans="2:11" ht="15" customHeight="1">
      <c r="B206" s="299"/>
      <c r="C206" s="279" t="s">
        <v>5517</v>
      </c>
      <c r="D206" s="279"/>
      <c r="E206" s="279"/>
      <c r="F206" s="298" t="s">
        <v>81</v>
      </c>
      <c r="G206" s="279"/>
      <c r="H206" s="392" t="s">
        <v>5577</v>
      </c>
      <c r="I206" s="392"/>
      <c r="J206" s="392"/>
      <c r="K206" s="320"/>
    </row>
    <row r="207" spans="2:11" ht="15" customHeight="1">
      <c r="B207" s="299"/>
      <c r="C207" s="305"/>
      <c r="D207" s="279"/>
      <c r="E207" s="279"/>
      <c r="F207" s="298" t="s">
        <v>5415</v>
      </c>
      <c r="G207" s="279"/>
      <c r="H207" s="392" t="s">
        <v>5416</v>
      </c>
      <c r="I207" s="392"/>
      <c r="J207" s="392"/>
      <c r="K207" s="320"/>
    </row>
    <row r="208" spans="2:11" ht="15" customHeight="1">
      <c r="B208" s="299"/>
      <c r="C208" s="279"/>
      <c r="D208" s="279"/>
      <c r="E208" s="279"/>
      <c r="F208" s="298" t="s">
        <v>5413</v>
      </c>
      <c r="G208" s="279"/>
      <c r="H208" s="392" t="s">
        <v>5578</v>
      </c>
      <c r="I208" s="392"/>
      <c r="J208" s="392"/>
      <c r="K208" s="320"/>
    </row>
    <row r="209" spans="2:11" ht="15" customHeight="1">
      <c r="B209" s="337"/>
      <c r="C209" s="305"/>
      <c r="D209" s="305"/>
      <c r="E209" s="305"/>
      <c r="F209" s="298" t="s">
        <v>5417</v>
      </c>
      <c r="G209" s="284"/>
      <c r="H209" s="396" t="s">
        <v>5418</v>
      </c>
      <c r="I209" s="396"/>
      <c r="J209" s="396"/>
      <c r="K209" s="338"/>
    </row>
    <row r="210" spans="2:11" ht="15" customHeight="1">
      <c r="B210" s="337"/>
      <c r="C210" s="305"/>
      <c r="D210" s="305"/>
      <c r="E210" s="305"/>
      <c r="F210" s="298" t="s">
        <v>5419</v>
      </c>
      <c r="G210" s="284"/>
      <c r="H210" s="396" t="s">
        <v>5392</v>
      </c>
      <c r="I210" s="396"/>
      <c r="J210" s="396"/>
      <c r="K210" s="338"/>
    </row>
    <row r="211" spans="2:11" ht="15" customHeight="1">
      <c r="B211" s="337"/>
      <c r="C211" s="305"/>
      <c r="D211" s="305"/>
      <c r="E211" s="305"/>
      <c r="F211" s="339"/>
      <c r="G211" s="284"/>
      <c r="H211" s="340"/>
      <c r="I211" s="340"/>
      <c r="J211" s="340"/>
      <c r="K211" s="338"/>
    </row>
    <row r="212" spans="2:11" ht="15" customHeight="1">
      <c r="B212" s="337"/>
      <c r="C212" s="279" t="s">
        <v>5541</v>
      </c>
      <c r="D212" s="305"/>
      <c r="E212" s="305"/>
      <c r="F212" s="298">
        <v>1</v>
      </c>
      <c r="G212" s="284"/>
      <c r="H212" s="396" t="s">
        <v>5579</v>
      </c>
      <c r="I212" s="396"/>
      <c r="J212" s="396"/>
      <c r="K212" s="338"/>
    </row>
    <row r="213" spans="2:11" ht="15" customHeight="1">
      <c r="B213" s="337"/>
      <c r="C213" s="305"/>
      <c r="D213" s="305"/>
      <c r="E213" s="305"/>
      <c r="F213" s="298">
        <v>2</v>
      </c>
      <c r="G213" s="284"/>
      <c r="H213" s="396" t="s">
        <v>5580</v>
      </c>
      <c r="I213" s="396"/>
      <c r="J213" s="396"/>
      <c r="K213" s="338"/>
    </row>
    <row r="214" spans="2:11" ht="15" customHeight="1">
      <c r="B214" s="337"/>
      <c r="C214" s="305"/>
      <c r="D214" s="305"/>
      <c r="E214" s="305"/>
      <c r="F214" s="298">
        <v>3</v>
      </c>
      <c r="G214" s="284"/>
      <c r="H214" s="396" t="s">
        <v>5581</v>
      </c>
      <c r="I214" s="396"/>
      <c r="J214" s="396"/>
      <c r="K214" s="338"/>
    </row>
    <row r="215" spans="2:11" ht="15" customHeight="1">
      <c r="B215" s="337"/>
      <c r="C215" s="305"/>
      <c r="D215" s="305"/>
      <c r="E215" s="305"/>
      <c r="F215" s="298">
        <v>4</v>
      </c>
      <c r="G215" s="284"/>
      <c r="H215" s="396" t="s">
        <v>5582</v>
      </c>
      <c r="I215" s="396"/>
      <c r="J215" s="396"/>
      <c r="K215" s="338"/>
    </row>
    <row r="216" spans="2:11" ht="12.75" customHeight="1">
      <c r="B216" s="341"/>
      <c r="C216" s="342"/>
      <c r="D216" s="342"/>
      <c r="E216" s="342"/>
      <c r="F216" s="342"/>
      <c r="G216" s="342"/>
      <c r="H216" s="342"/>
      <c r="I216" s="342"/>
      <c r="J216" s="342"/>
      <c r="K216" s="343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074-01-II - SO 01 Budova ...</vt:lpstr>
      <vt:lpstr>074-02-II - SO 02 Stavebn...</vt:lpstr>
      <vt:lpstr>074-03-II - SO 03 Venkovn...</vt:lpstr>
      <vt:lpstr>074-04-II - SO 04 Úprava ...</vt:lpstr>
      <vt:lpstr>074-05-II - SO 05 Přípojk...</vt:lpstr>
      <vt:lpstr>074-06-II - SO 06 Přípojk...</vt:lpstr>
      <vt:lpstr>074-07-II - SO 07 Středot...</vt:lpstr>
      <vt:lpstr>074-08-II - SO 08 Přípojk...</vt:lpstr>
      <vt:lpstr>074-09-II - SO 09 Přípojk...</vt:lpstr>
      <vt:lpstr>074-10-II - SO 10 Venkovn...</vt:lpstr>
      <vt:lpstr>074-11-II - SO 11 VRN + OR</vt:lpstr>
      <vt:lpstr>Pokyny pro vyplnění</vt:lpstr>
      <vt:lpstr>'074-01-II - SO 01 Budova ...'!Názvy_tisku</vt:lpstr>
      <vt:lpstr>'074-02-II - SO 02 Stavebn...'!Názvy_tisku</vt:lpstr>
      <vt:lpstr>'074-03-II - SO 03 Venkovn...'!Názvy_tisku</vt:lpstr>
      <vt:lpstr>'074-04-II - SO 04 Úprava ...'!Názvy_tisku</vt:lpstr>
      <vt:lpstr>'074-05-II - SO 05 Přípojk...'!Názvy_tisku</vt:lpstr>
      <vt:lpstr>'074-06-II - SO 06 Přípojk...'!Názvy_tisku</vt:lpstr>
      <vt:lpstr>'074-07-II - SO 07 Středot...'!Názvy_tisku</vt:lpstr>
      <vt:lpstr>'074-08-II - SO 08 Přípojk...'!Názvy_tisku</vt:lpstr>
      <vt:lpstr>'074-09-II - SO 09 Přípojk...'!Názvy_tisku</vt:lpstr>
      <vt:lpstr>'074-10-II - SO 10 Venkovn...'!Názvy_tisku</vt:lpstr>
      <vt:lpstr>'074-11-II - SO 11 VRN + OR'!Názvy_tisku</vt:lpstr>
      <vt:lpstr>'Rekapitulace stavby'!Názvy_tisku</vt:lpstr>
      <vt:lpstr>'074-01-II - SO 01 Budova ...'!Oblast_tisku</vt:lpstr>
      <vt:lpstr>'074-02-II - SO 02 Stavebn...'!Oblast_tisku</vt:lpstr>
      <vt:lpstr>'074-03-II - SO 03 Venkovn...'!Oblast_tisku</vt:lpstr>
      <vt:lpstr>'074-04-II - SO 04 Úprava ...'!Oblast_tisku</vt:lpstr>
      <vt:lpstr>'074-05-II - SO 05 Přípojk...'!Oblast_tisku</vt:lpstr>
      <vt:lpstr>'074-06-II - SO 06 Přípojk...'!Oblast_tisku</vt:lpstr>
      <vt:lpstr>'074-07-II - SO 07 Středot...'!Oblast_tisku</vt:lpstr>
      <vt:lpstr>'074-08-II - SO 08 Přípojk...'!Oblast_tisku</vt:lpstr>
      <vt:lpstr>'074-09-II - SO 09 Přípojk...'!Oblast_tisku</vt:lpstr>
      <vt:lpstr>'074-10-II - SO 10 Venkovn...'!Oblast_tisku</vt:lpstr>
      <vt:lpstr>'074-11-II - SO 11 VRN + OR'!Oblast_tisku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Mirka_PC\Mirka</dc:creator>
  <cp:lastModifiedBy>Mirka</cp:lastModifiedBy>
  <dcterms:created xsi:type="dcterms:W3CDTF">2018-05-13T22:45:53Z</dcterms:created>
  <dcterms:modified xsi:type="dcterms:W3CDTF">2018-05-13T23:16:50Z</dcterms:modified>
</cp:coreProperties>
</file>